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6605" windowHeight="9435" firstSheet="7" activeTab="7"/>
  </bookViews>
  <sheets>
    <sheet name="доклад" sheetId="1" r:id="rId1"/>
    <sheet name="Лист2" sheetId="2" state="hidden" r:id="rId2"/>
    <sheet name="факт 2014" sheetId="3" state="hidden" r:id="rId3"/>
    <sheet name="Лист1" sheetId="4" state="hidden" r:id="rId4"/>
    <sheet name="Лист4" sheetId="5" state="hidden" r:id="rId5"/>
    <sheet name="Лист5" sheetId="6" state="hidden" r:id="rId6"/>
    <sheet name="план 2015 год" sheetId="7" state="hidden" r:id="rId7"/>
    <sheet name="2014-2015" sheetId="8" r:id="rId8"/>
    <sheet name="Лист6" sheetId="9" state="hidden" r:id="rId9"/>
  </sheets>
  <calcPr calcId="124519"/>
</workbook>
</file>

<file path=xl/calcChain.xml><?xml version="1.0" encoding="utf-8"?>
<calcChain xmlns="http://schemas.openxmlformats.org/spreadsheetml/2006/main">
  <c r="B199" i="7"/>
  <c r="I31" i="6"/>
  <c r="Y29"/>
  <c r="R216" i="3" l="1"/>
  <c r="R213"/>
  <c r="Q214" s="1"/>
  <c r="Q215" s="1"/>
  <c r="K213"/>
  <c r="R210"/>
  <c r="R207"/>
  <c r="Q208" s="1"/>
  <c r="Q209" s="1"/>
  <c r="K207"/>
  <c r="R204"/>
  <c r="R201"/>
  <c r="P202" s="1"/>
  <c r="P203" s="1"/>
  <c r="K201"/>
  <c r="R200"/>
  <c r="R197"/>
  <c r="Q198" s="1"/>
  <c r="R191"/>
  <c r="R188"/>
  <c r="Q189" s="1"/>
  <c r="N214" l="1"/>
  <c r="N215" s="1"/>
  <c r="L214"/>
  <c r="L215" s="1"/>
  <c r="P214"/>
  <c r="P215" s="1"/>
  <c r="M214"/>
  <c r="M215" s="1"/>
  <c r="R215" s="1"/>
  <c r="O214"/>
  <c r="O215" s="1"/>
  <c r="L208"/>
  <c r="L209" s="1"/>
  <c r="P208"/>
  <c r="P209" s="1"/>
  <c r="N208"/>
  <c r="N209" s="1"/>
  <c r="M208"/>
  <c r="M209" s="1"/>
  <c r="O208"/>
  <c r="O209" s="1"/>
  <c r="M202"/>
  <c r="M203" s="1"/>
  <c r="O202"/>
  <c r="O203" s="1"/>
  <c r="Q202"/>
  <c r="Q203" s="1"/>
  <c r="L202"/>
  <c r="N202"/>
  <c r="N203" s="1"/>
  <c r="M189"/>
  <c r="P189"/>
  <c r="L198"/>
  <c r="N198"/>
  <c r="P198"/>
  <c r="L189"/>
  <c r="N189"/>
  <c r="O189"/>
  <c r="M198"/>
  <c r="O198"/>
  <c r="F207"/>
  <c r="J212"/>
  <c r="F213"/>
  <c r="R214" l="1"/>
  <c r="R209"/>
  <c r="R208"/>
  <c r="R202"/>
  <c r="L203"/>
  <c r="R203" s="1"/>
  <c r="R198"/>
  <c r="R189"/>
  <c r="F197"/>
  <c r="F201"/>
  <c r="F188"/>
  <c r="F218" l="1"/>
  <c r="E50"/>
  <c r="E48"/>
  <c r="E58"/>
  <c r="E55"/>
  <c r="E52"/>
  <c r="E182"/>
  <c r="E178"/>
  <c r="E174"/>
  <c r="E170"/>
  <c r="E166"/>
  <c r="E156"/>
  <c r="E152"/>
  <c r="E148"/>
  <c r="E144"/>
  <c r="E139"/>
  <c r="E131"/>
  <c r="E127"/>
  <c r="E123"/>
  <c r="E120"/>
  <c r="E115"/>
  <c r="E104"/>
  <c r="E100"/>
  <c r="E96"/>
  <c r="E91"/>
  <c r="E84"/>
  <c r="E69"/>
  <c r="E74"/>
  <c r="E76"/>
  <c r="E71"/>
  <c r="E63"/>
  <c r="E43"/>
  <c r="E41"/>
  <c r="E38"/>
  <c r="E36"/>
  <c r="E34"/>
  <c r="E22"/>
  <c r="E18"/>
  <c r="E14"/>
  <c r="E10"/>
  <c r="E6"/>
  <c r="F174"/>
  <c r="F182"/>
  <c r="F170"/>
  <c r="F166"/>
  <c r="F178"/>
  <c r="E186" l="1"/>
  <c r="F186"/>
  <c r="E61"/>
  <c r="E218"/>
  <c r="E164"/>
  <c r="E137"/>
  <c r="E113"/>
  <c r="E82"/>
  <c r="E46"/>
  <c r="E32"/>
  <c r="E220" l="1"/>
  <c r="T29" i="6"/>
  <c r="Q29"/>
  <c r="O29"/>
  <c r="N29"/>
  <c r="K29"/>
  <c r="I29"/>
  <c r="D29"/>
  <c r="C29"/>
  <c r="W28"/>
  <c r="X28" s="1"/>
  <c r="S28"/>
  <c r="R28"/>
  <c r="P28"/>
  <c r="M28"/>
  <c r="L28"/>
  <c r="J28"/>
  <c r="G28"/>
  <c r="F28"/>
  <c r="H28" s="1"/>
  <c r="E28"/>
  <c r="W27"/>
  <c r="X27" s="1"/>
  <c r="S27"/>
  <c r="R27"/>
  <c r="P27"/>
  <c r="M27"/>
  <c r="L27"/>
  <c r="J27"/>
  <c r="H27"/>
  <c r="G27"/>
  <c r="E27"/>
  <c r="X26"/>
  <c r="W26"/>
  <c r="S26"/>
  <c r="R26"/>
  <c r="P26"/>
  <c r="M26"/>
  <c r="L26"/>
  <c r="J26"/>
  <c r="H26"/>
  <c r="G26"/>
  <c r="E26"/>
  <c r="W25"/>
  <c r="X25" s="1"/>
  <c r="S25"/>
  <c r="R25"/>
  <c r="P25"/>
  <c r="M25"/>
  <c r="L25"/>
  <c r="J25"/>
  <c r="G25"/>
  <c r="F25"/>
  <c r="H25" s="1"/>
  <c r="E25"/>
  <c r="W24"/>
  <c r="X24" s="1"/>
  <c r="S24"/>
  <c r="R24"/>
  <c r="P24"/>
  <c r="M24"/>
  <c r="L24"/>
  <c r="J24"/>
  <c r="H24"/>
  <c r="G24"/>
  <c r="E24"/>
  <c r="W23"/>
  <c r="X23" s="1"/>
  <c r="S23"/>
  <c r="R23"/>
  <c r="P23"/>
  <c r="M23"/>
  <c r="L23"/>
  <c r="J23"/>
  <c r="H23"/>
  <c r="G23"/>
  <c r="E23"/>
  <c r="W22"/>
  <c r="X22" s="1"/>
  <c r="S22"/>
  <c r="R22"/>
  <c r="P22"/>
  <c r="M22"/>
  <c r="L22"/>
  <c r="J22"/>
  <c r="G22"/>
  <c r="F22"/>
  <c r="H22" s="1"/>
  <c r="E22"/>
  <c r="W21"/>
  <c r="X21" s="1"/>
  <c r="S21"/>
  <c r="R21"/>
  <c r="P21"/>
  <c r="M21"/>
  <c r="L21"/>
  <c r="J21"/>
  <c r="H21"/>
  <c r="G21"/>
  <c r="E21"/>
  <c r="X20"/>
  <c r="W20"/>
  <c r="S20"/>
  <c r="R20"/>
  <c r="P20"/>
  <c r="M20"/>
  <c r="L20"/>
  <c r="J20"/>
  <c r="H20"/>
  <c r="G20"/>
  <c r="E20"/>
  <c r="W19"/>
  <c r="X19" s="1"/>
  <c r="S19"/>
  <c r="R19"/>
  <c r="P19"/>
  <c r="M19"/>
  <c r="L19"/>
  <c r="J19"/>
  <c r="G19"/>
  <c r="F19"/>
  <c r="H19" s="1"/>
  <c r="E19"/>
  <c r="W18"/>
  <c r="X18" s="1"/>
  <c r="S18"/>
  <c r="R18"/>
  <c r="P18"/>
  <c r="M18"/>
  <c r="L18"/>
  <c r="J18"/>
  <c r="H18"/>
  <c r="G18"/>
  <c r="E18"/>
  <c r="W17"/>
  <c r="X17" s="1"/>
  <c r="S17"/>
  <c r="R17"/>
  <c r="P17"/>
  <c r="M17"/>
  <c r="L17"/>
  <c r="J17"/>
  <c r="H17"/>
  <c r="G17"/>
  <c r="E17"/>
  <c r="W16"/>
  <c r="X16" s="1"/>
  <c r="S16"/>
  <c r="R16"/>
  <c r="P16"/>
  <c r="M16"/>
  <c r="L16"/>
  <c r="J16"/>
  <c r="G16"/>
  <c r="F16"/>
  <c r="H16" s="1"/>
  <c r="E16"/>
  <c r="W15"/>
  <c r="X15" s="1"/>
  <c r="S15"/>
  <c r="R15"/>
  <c r="P15"/>
  <c r="M15"/>
  <c r="L15"/>
  <c r="J15"/>
  <c r="H15"/>
  <c r="G15"/>
  <c r="E15"/>
  <c r="X14"/>
  <c r="W14"/>
  <c r="S14"/>
  <c r="R14"/>
  <c r="P14"/>
  <c r="M14"/>
  <c r="L14"/>
  <c r="J14"/>
  <c r="H14"/>
  <c r="G14"/>
  <c r="E14"/>
  <c r="W13"/>
  <c r="X13" s="1"/>
  <c r="V13"/>
  <c r="S13"/>
  <c r="R13"/>
  <c r="P13"/>
  <c r="M13"/>
  <c r="L13"/>
  <c r="J13"/>
  <c r="F13"/>
  <c r="G13" s="1"/>
  <c r="E13"/>
  <c r="X12"/>
  <c r="W12"/>
  <c r="S12"/>
  <c r="R12"/>
  <c r="P12"/>
  <c r="M12"/>
  <c r="L12"/>
  <c r="J12"/>
  <c r="H12"/>
  <c r="G12"/>
  <c r="E12"/>
  <c r="W11"/>
  <c r="X11" s="1"/>
  <c r="S11"/>
  <c r="R11"/>
  <c r="P11"/>
  <c r="M11"/>
  <c r="L11"/>
  <c r="J11"/>
  <c r="G11"/>
  <c r="F11"/>
  <c r="H11" s="1"/>
  <c r="E11"/>
  <c r="W10"/>
  <c r="X10" s="1"/>
  <c r="S10"/>
  <c r="R10"/>
  <c r="P10"/>
  <c r="M10"/>
  <c r="L10"/>
  <c r="J10"/>
  <c r="G10"/>
  <c r="F10"/>
  <c r="H10" s="1"/>
  <c r="E10"/>
  <c r="W9"/>
  <c r="X9" s="1"/>
  <c r="S9"/>
  <c r="R9"/>
  <c r="P9"/>
  <c r="M9"/>
  <c r="L9"/>
  <c r="J9"/>
  <c r="G9"/>
  <c r="F9"/>
  <c r="H9" s="1"/>
  <c r="E9"/>
  <c r="W8"/>
  <c r="X8" s="1"/>
  <c r="S8"/>
  <c r="R8"/>
  <c r="P8"/>
  <c r="M8"/>
  <c r="L8"/>
  <c r="J8"/>
  <c r="G8"/>
  <c r="F8"/>
  <c r="F29" s="1"/>
  <c r="E8"/>
  <c r="W7"/>
  <c r="X7" s="1"/>
  <c r="S7"/>
  <c r="R7"/>
  <c r="P7"/>
  <c r="M7"/>
  <c r="L7"/>
  <c r="J7"/>
  <c r="H7"/>
  <c r="G7"/>
  <c r="E7"/>
  <c r="V6"/>
  <c r="V29" s="1"/>
  <c r="S6"/>
  <c r="R6"/>
  <c r="P6"/>
  <c r="M6"/>
  <c r="L6"/>
  <c r="J6"/>
  <c r="H6"/>
  <c r="G6"/>
  <c r="E6"/>
  <c r="W5"/>
  <c r="X5" s="1"/>
  <c r="S5"/>
  <c r="R5"/>
  <c r="P5"/>
  <c r="M5"/>
  <c r="L5"/>
  <c r="J5"/>
  <c r="H5"/>
  <c r="G5"/>
  <c r="E5"/>
  <c r="C10" i="5"/>
  <c r="E125" i="4"/>
  <c r="E127" s="1"/>
  <c r="E85"/>
  <c r="D8" i="5" s="1"/>
  <c r="E67" i="4"/>
  <c r="D7" i="5" s="1"/>
  <c r="E47" i="4"/>
  <c r="D6" i="5" s="1"/>
  <c r="E30" i="4"/>
  <c r="D5" i="5" s="1"/>
  <c r="F156" i="3"/>
  <c r="F152"/>
  <c r="F148"/>
  <c r="F144"/>
  <c r="K197" s="1"/>
  <c r="F139"/>
  <c r="K188" s="1"/>
  <c r="F131"/>
  <c r="F127"/>
  <c r="F123"/>
  <c r="F120"/>
  <c r="F115"/>
  <c r="F104"/>
  <c r="F100"/>
  <c r="F96"/>
  <c r="F91"/>
  <c r="F84"/>
  <c r="F76"/>
  <c r="F71"/>
  <c r="F63"/>
  <c r="F61"/>
  <c r="F43"/>
  <c r="F41"/>
  <c r="F38"/>
  <c r="F36"/>
  <c r="F34"/>
  <c r="F22"/>
  <c r="F18"/>
  <c r="F14"/>
  <c r="F10"/>
  <c r="F6"/>
  <c r="E9" i="2"/>
  <c r="E24"/>
  <c r="E16"/>
  <c r="E12"/>
  <c r="E19"/>
  <c r="E166" i="1"/>
  <c r="E164"/>
  <c r="E59"/>
  <c r="E150"/>
  <c r="E146"/>
  <c r="E142"/>
  <c r="E137"/>
  <c r="E154"/>
  <c r="E129"/>
  <c r="E125"/>
  <c r="E121"/>
  <c r="E118"/>
  <c r="E113"/>
  <c r="E102"/>
  <c r="E98"/>
  <c r="E94"/>
  <c r="E89"/>
  <c r="E82"/>
  <c r="E74"/>
  <c r="E69"/>
  <c r="E61"/>
  <c r="E16"/>
  <c r="E12"/>
  <c r="E8"/>
  <c r="E4"/>
  <c r="E20"/>
  <c r="E32"/>
  <c r="E34"/>
  <c r="E36"/>
  <c r="E39"/>
  <c r="E41"/>
  <c r="Q190" i="3" l="1"/>
  <c r="O190"/>
  <c r="M190"/>
  <c r="P190"/>
  <c r="N190"/>
  <c r="L190"/>
  <c r="R190" s="1"/>
  <c r="Q199"/>
  <c r="M199"/>
  <c r="L199"/>
  <c r="P199"/>
  <c r="O199"/>
  <c r="N199"/>
  <c r="F46"/>
  <c r="F164"/>
  <c r="F137"/>
  <c r="F113"/>
  <c r="F82"/>
  <c r="F32"/>
  <c r="W29" i="6"/>
  <c r="E29"/>
  <c r="J29"/>
  <c r="R29"/>
  <c r="L29"/>
  <c r="P29"/>
  <c r="H29"/>
  <c r="G29"/>
  <c r="H13"/>
  <c r="M29"/>
  <c r="S29"/>
  <c r="U29"/>
  <c r="W6"/>
  <c r="X6" s="1"/>
  <c r="H8"/>
  <c r="D9" i="5"/>
  <c r="D10"/>
  <c r="E7" s="1"/>
  <c r="F7" s="1"/>
  <c r="G7" s="1"/>
  <c r="E30" i="1"/>
  <c r="E176" s="1"/>
  <c r="E111"/>
  <c r="E135"/>
  <c r="E162"/>
  <c r="E44"/>
  <c r="E80"/>
  <c r="R199" i="3" l="1"/>
  <c r="F220"/>
  <c r="X29" i="6"/>
  <c r="E6" i="5"/>
  <c r="F6" s="1"/>
  <c r="G6" s="1"/>
  <c r="E8"/>
  <c r="F8" s="1"/>
  <c r="G8" s="1"/>
  <c r="E9"/>
  <c r="F9" s="1"/>
  <c r="G9" s="1"/>
  <c r="E5"/>
  <c r="F5" l="1"/>
  <c r="E10"/>
  <c r="G5" l="1"/>
  <c r="G10" s="1"/>
  <c r="F10"/>
</calcChain>
</file>

<file path=xl/sharedStrings.xml><?xml version="1.0" encoding="utf-8"?>
<sst xmlns="http://schemas.openxmlformats.org/spreadsheetml/2006/main" count="1699" uniqueCount="304">
  <si>
    <t>Борковское МО</t>
  </si>
  <si>
    <t>чел.</t>
  </si>
  <si>
    <t>Турнир по хоккею</t>
  </si>
  <si>
    <t>Настольный теннис</t>
  </si>
  <si>
    <t>Княжевское МО</t>
  </si>
  <si>
    <t>Игра в бильярд, настольный теннис</t>
  </si>
  <si>
    <t>Турнир по шашкам, шахматам</t>
  </si>
  <si>
    <t>Соревнования по волейболу</t>
  </si>
  <si>
    <t>Муллашинское МО</t>
  </si>
  <si>
    <t>Соревнования по волейболу, футболу</t>
  </si>
  <si>
    <t>Спортивно-массовые мероприятия в рамках рождественских праздников: перетягивание каната, бег в мешках, волейбол</t>
  </si>
  <si>
    <t>Спортивные  секции</t>
  </si>
  <si>
    <t>Н-пышминское МО</t>
  </si>
  <si>
    <t>Турнир по шашкам</t>
  </si>
  <si>
    <t>Лыжные гонки</t>
  </si>
  <si>
    <t>Турнир по мини-футболу</t>
  </si>
  <si>
    <t>Онохинское МО</t>
  </si>
  <si>
    <t>Соревнования по шашкам, шахматам</t>
  </si>
  <si>
    <t>Соревнования по баскетболу</t>
  </si>
  <si>
    <t>Товарищеская встреча по хоккею</t>
  </si>
  <si>
    <t>Веселые старты</t>
  </si>
  <si>
    <t>Турнир по мини-футболу «Приз Деда Мороза»</t>
  </si>
  <si>
    <t>Соревнования по мини-футболу</t>
  </si>
  <si>
    <t>Рождественские старты</t>
  </si>
  <si>
    <t>Физкультурно-спортивные мероприятия, в рамках Дня и недели здоровья</t>
  </si>
  <si>
    <t>Мулашинское МО</t>
  </si>
  <si>
    <t>Физкультурно-спортивные мероприятия, посвященные празднованию Дня защитника Отечества</t>
  </si>
  <si>
    <t>Физкультурно-спортивные мероприятия в рамках проведения Дня здоровья</t>
  </si>
  <si>
    <t>Физкультурно-спортивные мероприятия в рамках проводов зимы</t>
  </si>
  <si>
    <t>Физкультурно-спортивные мероприятия в рамках празднования масленицы в д. Железный Перебор и д. Пышминка</t>
  </si>
  <si>
    <t>Физкультурно-спортивные мероприятия в рамках  проводов русской зимы</t>
  </si>
  <si>
    <t>Физкультурно-спортивные мероприятия, посвящённые празднованию Международного женского дня «Мы и спорт»</t>
  </si>
  <si>
    <t>Соревнования по футболу среди дворовых команд</t>
  </si>
  <si>
    <t>Первенство поселка по волейболу</t>
  </si>
  <si>
    <t>Блиц турнир по футзалу</t>
  </si>
  <si>
    <t>Блиц турнир по настольному теннису</t>
  </si>
  <si>
    <t>Областная зарядка бодрости</t>
  </si>
  <si>
    <t>Спортивные мероприятия посвещенные призыву в армию</t>
  </si>
  <si>
    <t>Массовый легкоатлетический пробег посвященный Дню космонавтики</t>
  </si>
  <si>
    <t>Товарищеский матч по баскетболу среди учащихся тренерских групп</t>
  </si>
  <si>
    <t>Турнир по мини-футболу на кубок «Пышмы»</t>
  </si>
  <si>
    <t>Блиц турнир по мини-футболу</t>
  </si>
  <si>
    <t>Блиц турнир по русской лапте</t>
  </si>
  <si>
    <t>Турнир по футболу</t>
  </si>
  <si>
    <t>Блиц турнир по городкам</t>
  </si>
  <si>
    <t>«Моя семья» - игровая программа</t>
  </si>
  <si>
    <t>Блиц турнир по стритболу</t>
  </si>
  <si>
    <t>Семейные веселые старты</t>
  </si>
  <si>
    <t>Конкурсно-игровая программа «Семья вместе-душа на месте»</t>
  </si>
  <si>
    <t>Соревнования по футболу</t>
  </si>
  <si>
    <t>“Нам вместе весело” - праздничная игровая программа</t>
  </si>
  <si>
    <t>Блиц турнир по шашкам</t>
  </si>
  <si>
    <t>Турнир по волейболу</t>
  </si>
  <si>
    <t>Легкоатлетическая эстафета «За здоровый образ жизни»</t>
  </si>
  <si>
    <t>Турнир по хоккею с мячом</t>
  </si>
  <si>
    <t>Мама, папа, я - спортивная семья</t>
  </si>
  <si>
    <t>Семейная эстафета</t>
  </si>
  <si>
    <t>Соревнования по пионерболу, посвященные Дню защиты детей</t>
  </si>
  <si>
    <t>Соревнования по стритболу</t>
  </si>
  <si>
    <t>Легкоатлетическая эстафета, посвяненная Дню молодежи</t>
  </si>
  <si>
    <t>Веселые старты, посвященные Дню защиты детей</t>
  </si>
  <si>
    <t>Соревнования по баскетболу, в рамках «Дня молодежи»</t>
  </si>
  <si>
    <t>Спортивные игры, посвещенные открытию спортивной площадки</t>
  </si>
  <si>
    <t>Веселые старты, посвященные Дню села</t>
  </si>
  <si>
    <t>Веселые старты  «Выше, сильнее, быстрее», посвященные Дню защиты детей</t>
  </si>
  <si>
    <t>Спортивная эстафета, посвященная Дню молодежи</t>
  </si>
  <si>
    <t>Спортивные мероприятия, посвященные Дню защиты детей</t>
  </si>
  <si>
    <t>Веселые старты, посвященные Дню молодежи</t>
  </si>
  <si>
    <t>Соревнования по большому теннису</t>
  </si>
  <si>
    <t>Соревнования по спортивному рыболовству</t>
  </si>
  <si>
    <t>Соревнования по уличному баскетболу, в рамках первого этапа Всероссийских массовых соревнований по уличному баскетболу «Оранжевый мяч»</t>
  </si>
  <si>
    <t>Соревнования по шашкам, волейболу и русской лапте, посвященные празднованию «Дня села»</t>
  </si>
  <si>
    <t>Турнир по русской лапте</t>
  </si>
  <si>
    <t>Соревнования по настольному теннису</t>
  </si>
  <si>
    <t>Соревнования по гиревому спорту, шахматам, веселые старты в рамках проведения «Дня села»</t>
  </si>
  <si>
    <t>Блиц турнир по городошному спорту</t>
  </si>
  <si>
    <t xml:space="preserve">Веселые старты  </t>
  </si>
  <si>
    <t>Соревнования по русской лапте</t>
  </si>
  <si>
    <t>Соревнование по пляжному волейболу</t>
  </si>
  <si>
    <t xml:space="preserve">Соревнования по волейболу, в рамках первого этапа  открытого турнира по волейболу среди женских команд «Емба тур 2014»  </t>
  </si>
  <si>
    <t>Соревнования по хоккею  с мячом</t>
  </si>
  <si>
    <t>Соревнования на роллерах</t>
  </si>
  <si>
    <t>ИТОГО:</t>
  </si>
  <si>
    <t>МО</t>
  </si>
  <si>
    <t>"День физкультурника" Легкоатлетический бег, русская лапта, волейбол</t>
  </si>
  <si>
    <t>"День физкультурника" Городошный спорт, футбол</t>
  </si>
  <si>
    <t>Бородавко Г.А.</t>
  </si>
  <si>
    <t>Соревнование по мини-футболу</t>
  </si>
  <si>
    <t>Разов Д.Г.</t>
  </si>
  <si>
    <t>Тропинка здоровья</t>
  </si>
  <si>
    <t>Блиц турнир по футболу</t>
  </si>
  <si>
    <t>Сидоров Е.В.</t>
  </si>
  <si>
    <t>Халиулин Р.М.</t>
  </si>
  <si>
    <t>Пробег на роллерах</t>
  </si>
  <si>
    <t>Линкевич М.С.</t>
  </si>
  <si>
    <t>Пушников А.А.</t>
  </si>
  <si>
    <t>«Веселые старты»</t>
  </si>
  <si>
    <t>Андриянова Ю.В.</t>
  </si>
  <si>
    <t>Турнир по пляжному волейболу</t>
  </si>
  <si>
    <t>Осколков А.А.</t>
  </si>
  <si>
    <t>Легкоатлетический бег</t>
  </si>
  <si>
    <t>Соревнования по городошному спорту</t>
  </si>
  <si>
    <t>Блиц турнир по стритбол</t>
  </si>
  <si>
    <t>соревнование по теннису</t>
  </si>
  <si>
    <t>Итого:</t>
  </si>
  <si>
    <t>Мероприятие</t>
  </si>
  <si>
    <t>Количество участников</t>
  </si>
  <si>
    <t>Ответственный</t>
  </si>
  <si>
    <t>№ п/п</t>
  </si>
  <si>
    <t>Княжевское</t>
  </si>
  <si>
    <t>Нижнепышминское</t>
  </si>
  <si>
    <t>Борковское</t>
  </si>
  <si>
    <t>Муллашинское</t>
  </si>
  <si>
    <t>Онохинское</t>
  </si>
  <si>
    <t>Муниципальное образование</t>
  </si>
  <si>
    <t>Отчет о проведенных спортивно-массовых мероприятиях, посвященных празднованию Дня физкультурника.</t>
  </si>
  <si>
    <t>Приложение</t>
  </si>
  <si>
    <t>Дата и место проведения</t>
  </si>
  <si>
    <t>09.08.2014,       с. Княжево</t>
  </si>
  <si>
    <t>09.08.2014,         с. Борки</t>
  </si>
  <si>
    <t>09.08.2014,           д. Пышминка</t>
  </si>
  <si>
    <t>09.08.2014,       с. Муллаши</t>
  </si>
  <si>
    <t>09.08.2014,                   с. Онохино</t>
  </si>
  <si>
    <t>Спортивно-массовые мероприятия проведенные в январе 2014 года по месту жительства населения</t>
  </si>
  <si>
    <t>Спортивно-массовые мероприятия проведенные в феврале 2014 года по месту жительства населения</t>
  </si>
  <si>
    <t>Спортивно-массовые мероприятия проведенные в марте 2014 года по месту жительства населения</t>
  </si>
  <si>
    <t>Спортивно-массовые мероприятия проведенные в апреле 2014 года по месту жительства населения</t>
  </si>
  <si>
    <t>Спортивно-массовые мероприятия проведенные в мае 2014 года по месту жительства населения</t>
  </si>
  <si>
    <t>Спортивно-массовые мероприятия проведенные в июне 2014 года по месту жительства населения</t>
  </si>
  <si>
    <t>Спортивно-массовые мероприятия проведенные в июле 2014 года по месту жительства населения</t>
  </si>
  <si>
    <t xml:space="preserve">Борковское </t>
  </si>
  <si>
    <t xml:space="preserve">Княжевское </t>
  </si>
  <si>
    <t xml:space="preserve">Муллашинское </t>
  </si>
  <si>
    <t xml:space="preserve">Н-пышминское </t>
  </si>
  <si>
    <t xml:space="preserve">Онохинское </t>
  </si>
  <si>
    <t>Число жителей</t>
  </si>
  <si>
    <t>Численность / доля систематически занимающихся ФКиС</t>
  </si>
  <si>
    <t>Численность / доля систематически занимающихся ФКиС по месту жительства</t>
  </si>
  <si>
    <t>Организация и проведение физкультурных и спортивных мероприятий по месту жительства</t>
  </si>
  <si>
    <t>План на 2014 год  (чел.)</t>
  </si>
  <si>
    <t>Выполнение за 7 месяцев 2014 года (чел.)</t>
  </si>
  <si>
    <t>остаток (чел.)</t>
  </si>
  <si>
    <t>Наименование мероприятия</t>
  </si>
  <si>
    <t>Исполнение контрольно-целевых показателей отрасли физическая культура и спорт за  2 квартал 2014 год</t>
  </si>
  <si>
    <t xml:space="preserve">№ п/п </t>
  </si>
  <si>
    <t>Наименование МО</t>
  </si>
  <si>
    <t>Число жителей (на 01.01.2014)</t>
  </si>
  <si>
    <t>Численность жителей с ограниченными  возможностями здоровья и инвалидов проживающих на территории МО</t>
  </si>
  <si>
    <t>Численность/доля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</t>
  </si>
  <si>
    <t>Доля спортсменов, выполнивших массовые разряды, норматив 1 разряда, КМС, МС, МСМК, ЗМС</t>
  </si>
  <si>
    <t>План 2014</t>
  </si>
  <si>
    <t xml:space="preserve">Факт 2 квартал 2014 года </t>
  </si>
  <si>
    <t>% исполнения к плану</t>
  </si>
  <si>
    <t>%</t>
  </si>
  <si>
    <t xml:space="preserve">Андреевское </t>
  </si>
  <si>
    <t>Богандинское</t>
  </si>
  <si>
    <t xml:space="preserve">Боровское </t>
  </si>
  <si>
    <t>Винзилинское</t>
  </si>
  <si>
    <t>Горьковское</t>
  </si>
  <si>
    <t>Ембаевское</t>
  </si>
  <si>
    <t>Каменское</t>
  </si>
  <si>
    <t xml:space="preserve">Каскаринское </t>
  </si>
  <si>
    <t>Кулаковское</t>
  </si>
  <si>
    <t>Мальковское</t>
  </si>
  <si>
    <t>Московское</t>
  </si>
  <si>
    <t>Наримановское</t>
  </si>
  <si>
    <t>Н-пышминское</t>
  </si>
  <si>
    <t>Новотарманское</t>
  </si>
  <si>
    <t>Переваловское</t>
  </si>
  <si>
    <t>Салаирское</t>
  </si>
  <si>
    <t>Созоновское</t>
  </si>
  <si>
    <t>Успенское</t>
  </si>
  <si>
    <t>Чикчинское</t>
  </si>
  <si>
    <t>Червишевское</t>
  </si>
  <si>
    <t>ТМР</t>
  </si>
  <si>
    <t>Спортивно-массовые мероприятия, посвященные Дню государственного флага РФ (Турнир по русской лапте, Турнир по городошному спорту)</t>
  </si>
  <si>
    <t>Спортивно-массовые мероприятия, посвященные 70-летию Тюменской области (Турнир по волейболу, Веселые старты)</t>
  </si>
  <si>
    <t>"День физкультурника" (Пробег на роллерах, турнир по футболу, «Веселые старты», турнир по пляжному волейболу)</t>
  </si>
  <si>
    <t>"День физкультурника" (Городошный спорт, футбол)</t>
  </si>
  <si>
    <t>"День физкультурника" (Легкоатлетический бег, русская лапта, волейбол)</t>
  </si>
  <si>
    <t>"День физкультурника" (Пробег на роллерах, блиц турнир по стритбол, соревнование по теннису)</t>
  </si>
  <si>
    <t>"День физкультурника" Соревнование по мини-футболу, тропинка здоровья)</t>
  </si>
  <si>
    <t>Спортивно-массовые мероприятия, посвященные 70-летию Тюменской области (Блиц турнир по мини-футболу, соревнование по стритболу)</t>
  </si>
  <si>
    <t>Спортивно-массовые мероприятия, посвященные Дню государственного флага РФ (Соревнование по мини-футболу)</t>
  </si>
  <si>
    <t>Спортивно-массовые мероприятия, посвященные 70-летию Тюменской области (Соревнование по русской лапте, соревнование по волейболу, турнир по настольному теннису )</t>
  </si>
  <si>
    <t>Спортивно-массовые мероприятия, посвященные Дню государственного флага РФ (легкоатлетический кросс, турнир по русской лапте, турнир по пионерболу)</t>
  </si>
  <si>
    <t>Спортивно-массовые мероприятия, посвященные 70-летию Тюменской области (Веселые старты, соревнование по пионерболу)</t>
  </si>
  <si>
    <t>Спортивно-массовые мероприятия, посвященные Дню государственного флага РФ (Турнир по футболу, турнир по волейболу)</t>
  </si>
  <si>
    <t>Спортивно-массовые мероприятия, посвященные 70-летию Тюменской области (Турнир по волейболу, турнир по шахматы, турнир по футболу, соревнования на роллерах, "Веселые старты")</t>
  </si>
  <si>
    <t>Спортивно-массовые мероприятия, посвященные Дню государственного флага РФ (Турнир по футболу, «Веселые старты», турнир по пляжному волейболу, пробег на роллерах)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</si>
  <si>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</si>
  <si>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</si>
  <si>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</si>
  <si>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</si>
  <si>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</si>
  <si>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</si>
  <si>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</si>
  <si>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</si>
  <si>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Количество участников (план)           чел.</t>
  </si>
  <si>
    <t>Количество участников (факт)                       чел.</t>
  </si>
  <si>
    <t>Сентябрь</t>
  </si>
  <si>
    <t>Соревнование по футболу</t>
  </si>
  <si>
    <t>Соревнование по футзалу</t>
  </si>
  <si>
    <t>Соревнование по волейболу</t>
  </si>
  <si>
    <t>Легкоатлетический кросс</t>
  </si>
  <si>
    <t>«Осенняя радуга» (Соревнование по стритболу и футболу)</t>
  </si>
  <si>
    <t>«Осенняя радуга» (шахматы, шашки, настольный теннис и бильярд)</t>
  </si>
  <si>
    <t>Соревнование по мини-футболу, в рамках проведения Недели здоровья</t>
  </si>
  <si>
    <t>Турнир по шашкам, в рамках проведения Недели здоровья</t>
  </si>
  <si>
    <t>Блиц турнир по мини-футболу, в рамках проведения Недели здоровья</t>
  </si>
  <si>
    <t>Блиц турнир по волейболу, в рамках проведения Недели здоровья</t>
  </si>
  <si>
    <t>"День знаний" (футбол, русская лапта)</t>
  </si>
  <si>
    <t>«Осенняя радуга» ("Мама, папа и я", веселые старты, гиревой спорт, шашки, шахматы)</t>
  </si>
  <si>
    <t>Осенний кросс</t>
  </si>
  <si>
    <t>Легкоатлетический кросс, в рамках проведения Недели здоровья</t>
  </si>
  <si>
    <t>"День знаний" (футбол)</t>
  </si>
  <si>
    <t>Турнир по шашкам и шахматам, в рамках проведения Недели здоровья</t>
  </si>
  <si>
    <t>«Осенняя радуга» (Стритбол, футбол, армреслинг)</t>
  </si>
  <si>
    <t>"Я выбираю спорт" (Веселые старты, стритбол, мини-футбол, шашки, шахматы, гонки на роллерах, конкурс рисунков)</t>
  </si>
  <si>
    <t>Соренивания по мини-футболу</t>
  </si>
  <si>
    <t>Соревнования по спортивному ориентированию</t>
  </si>
  <si>
    <t>1. Веселые старты в д. Пышминка 14.09.2014г. – 70 чел.</t>
  </si>
  <si>
    <t>2. Веселые старты д. Железный Перебор 14.09.2014 – 25 чел.</t>
  </si>
  <si>
    <t>3. Футбол в д. Пышминка  14.09.2014 – 20 чел.</t>
  </si>
  <si>
    <t>4. Веселые старты  в с .Богандинское 14.09.2014 - 35 чел.</t>
  </si>
  <si>
    <t>5. «Папа, мама, я – спортивная семья» в д. Пышминка 14.09.2014  – 6 чел.</t>
  </si>
  <si>
    <t>6. Соревнования по дартсу (14.09.2014) д.Пышминка – 21 чел.</t>
  </si>
  <si>
    <t>7. Веселые старты  в с .Марай  14.09.2014 - 55 чел</t>
  </si>
  <si>
    <t>8. Футбол в с.Богандинское  14.09.2014 – 25 чел.</t>
  </si>
  <si>
    <t>9. День знаний 01.09.2014  – 60 чел.</t>
  </si>
  <si>
    <t xml:space="preserve">10. Соревнование по ориентированию 30.09.2014 – 45 чел.  </t>
  </si>
  <si>
    <t>11.Соревнования по мини-футболу 29.09.2014 – 30 чел.</t>
  </si>
  <si>
    <t xml:space="preserve">12. Районное мероприятие «Осенняя радуга»  14.09.2014 – 50 чел.  </t>
  </si>
  <si>
    <t>13. Соревнования по дартсу (14.09.2014) д.Железный Перебор – 15 чел.</t>
  </si>
  <si>
    <t>14. Соревнования по дартсу (14.09.2014) с.Марай – 15 чел.</t>
  </si>
  <si>
    <t>15. Соревнования по дартсу (14.09.2014) с.Аманад – 15 чел.</t>
  </si>
  <si>
    <t>16. Шашечный турнир (07.09.2014) – 27 чел.</t>
  </si>
  <si>
    <t xml:space="preserve"> Шашечный турнир</t>
  </si>
  <si>
    <t>«Осенняя радуга» ("Мама, папа и я", веселые старты, футбол, дартс)</t>
  </si>
  <si>
    <t>1 этап соревнований "Мини-футбол в школу"</t>
  </si>
  <si>
    <t>Физкультурно-спортивные мероприятия,  в рамках проведения Осеннего Дня здоровья</t>
  </si>
  <si>
    <t>Физкультурно-спортивные мероприятия, посвященные  "Дню пожилого человека"</t>
  </si>
  <si>
    <t>Соревнования по волейболу среди команд трудовых коллективов</t>
  </si>
  <si>
    <t>Физкультурно-спортивные мероприятия, посвященные празднованию Новогодних и Рождественских праздников</t>
  </si>
  <si>
    <t xml:space="preserve">Физкультурно-спортивные мероприятия, в рамках проведения Осеннего Дня здоровья </t>
  </si>
  <si>
    <t>Нижнепышминское МО</t>
  </si>
  <si>
    <t>Турнир по футболу на снегу</t>
  </si>
  <si>
    <t>Турнир по футболу между командами с.Богандинское, д. Пышминка, д. Марай</t>
  </si>
  <si>
    <t>Лыжные гонки -открытие сезона</t>
  </si>
  <si>
    <t>Турнир по хоккею среди дворовых команд</t>
  </si>
  <si>
    <t>4 квартал</t>
  </si>
  <si>
    <t>3 квартал</t>
  </si>
  <si>
    <t>2 квартал</t>
  </si>
  <si>
    <t>1 квартал</t>
  </si>
  <si>
    <t xml:space="preserve">"День физкультурника" </t>
  </si>
  <si>
    <t xml:space="preserve">Спортивно-массовые мероприятия, посвященные 70-летию Тюменской области </t>
  </si>
  <si>
    <t xml:space="preserve">«Осенняя радуга» </t>
  </si>
  <si>
    <t xml:space="preserve">Спортивно-массовые мероприятия, посвященные Дню государственного флага РФ </t>
  </si>
  <si>
    <t>Спортивно-массовые мероприятия, посвященные Дню государственного флага РФ</t>
  </si>
  <si>
    <t xml:space="preserve">"День знаний" </t>
  </si>
  <si>
    <t xml:space="preserve">"Я выбираю спорт" </t>
  </si>
  <si>
    <t xml:space="preserve">"Веселые старты" </t>
  </si>
  <si>
    <t>Пушников А.А. Минин С.А.</t>
  </si>
  <si>
    <t>Октябрь</t>
  </si>
  <si>
    <t>Декабрь</t>
  </si>
  <si>
    <t>Ноябрь</t>
  </si>
  <si>
    <t>Минин С.А.</t>
  </si>
  <si>
    <t>Пестерев Д.А.</t>
  </si>
  <si>
    <t>Пушников А.А. Линкевич М.С.</t>
  </si>
  <si>
    <t>Андриянова Ю.В. Пушников А.А. Осколков А.А. Линкевич М.С. Пестерев Д.А. Минин С.А.</t>
  </si>
  <si>
    <t>Пестерев Д.А. Линкевич М.С.</t>
  </si>
  <si>
    <t>Андриянова Ю.В. Пушников А.А.</t>
  </si>
  <si>
    <t xml:space="preserve">Андриянова Ю.В. Пушников А.А. </t>
  </si>
  <si>
    <t xml:space="preserve">Линкевич М.С. Пестерев Д.А. </t>
  </si>
  <si>
    <t xml:space="preserve">Пушников А.А. </t>
  </si>
  <si>
    <t xml:space="preserve">Андриянова Ю.В. Пушников А.А.  Линкевич М.С. </t>
  </si>
  <si>
    <t xml:space="preserve">Приложение 2 </t>
  </si>
  <si>
    <t>Календарный план физкультурных и спортивных мероприятий                                                                                                                                                        по месту жительства с сентября 2014 по август 2015 года</t>
  </si>
  <si>
    <t>Кожаный мяч - кубок Coca-Cola</t>
  </si>
  <si>
    <t>Чемпионат KFC по мини-футболу</t>
  </si>
  <si>
    <t>Общероссийский проект «Мини-футбол-в школу»</t>
  </si>
  <si>
    <t>Чемпионат Европы по шашкам</t>
  </si>
  <si>
    <t>Первенство России по русским шашкам</t>
  </si>
  <si>
    <t>Пемпионат России по стоклеточным шашкам</t>
  </si>
  <si>
    <t>сентябрь - май</t>
  </si>
  <si>
    <t>июнь</t>
  </si>
  <si>
    <t>Фестиваль детских футбольных команд «Локобол»</t>
  </si>
  <si>
    <t>ноябрь - май</t>
  </si>
  <si>
    <t>Первенство тюменского района по мини-футболу</t>
  </si>
  <si>
    <t xml:space="preserve">ноябрь </t>
  </si>
  <si>
    <t>Спартакиада ветеранов</t>
  </si>
  <si>
    <t>Первенство города Тюмени по мини-футболу</t>
  </si>
  <si>
    <t>Первенство тюменского района по футболу</t>
  </si>
  <si>
    <t>май - сентябрь</t>
  </si>
  <si>
    <t>Первенство области по футболу</t>
  </si>
  <si>
    <t>май</t>
  </si>
  <si>
    <t>июнь - сентябрь</t>
  </si>
  <si>
    <t>Всероссийский турнир «Кожаный мяч - кубок Coca-Cola»</t>
  </si>
  <si>
    <t>к плану воспитательной работы</t>
  </si>
  <si>
    <t>Утверждаю</t>
  </si>
  <si>
    <t>Директор МАУ ЦФСР ТМР</t>
  </si>
  <si>
    <t>_____________А.А. Курятников</t>
  </si>
  <si>
    <t>Календарный план физкультурных и спортивных мероприятий                                                                                                                                                        по месту жительства на 2015 г.</t>
  </si>
  <si>
    <t>"12"  января 2015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</si>
</sst>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9" fillId="0" borderId="0"/>
  </cellStyleXfs>
  <cellXfs count="279">
    <xf numFmtId="0" fontId="0" fillId="0" borderId="0" xfId="0"/>
    <xf numFmtId="0" fontId="1" fillId="0" borderId="2" xfId="0" applyFont="1" applyBorder="1" applyAlignment="1">
      <alignment vertical="center"/>
    </xf>
    <xf numFmtId="17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/>
    </xf>
    <xf numFmtId="17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 readingOrder="1"/>
    </xf>
    <xf numFmtId="0" fontId="12" fillId="2" borderId="7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/>
    <xf numFmtId="164" fontId="14" fillId="2" borderId="3" xfId="0" applyNumberFormat="1" applyFont="1" applyFill="1" applyBorder="1" applyAlignment="1">
      <alignment horizontal="center" vertical="center" wrapText="1" readingOrder="1"/>
    </xf>
    <xf numFmtId="164" fontId="14" fillId="2" borderId="1" xfId="0" applyNumberFormat="1" applyFont="1" applyFill="1" applyBorder="1" applyAlignment="1">
      <alignment horizontal="center" vertical="center" wrapText="1" readingOrder="1"/>
    </xf>
    <xf numFmtId="0" fontId="14" fillId="2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readingOrder="1"/>
    </xf>
    <xf numFmtId="0" fontId="14" fillId="2" borderId="1" xfId="0" applyFont="1" applyFill="1" applyBorder="1" applyAlignment="1">
      <alignment horizontal="center" vertical="center" wrapText="1" readingOrder="1"/>
    </xf>
    <xf numFmtId="0" fontId="17" fillId="2" borderId="1" xfId="0" applyFont="1" applyFill="1" applyBorder="1" applyAlignment="1">
      <alignment horizontal="center" vertical="center" wrapText="1" readingOrder="1"/>
    </xf>
    <xf numFmtId="0" fontId="17" fillId="2" borderId="3" xfId="0" applyFont="1" applyFill="1" applyBorder="1" applyAlignment="1">
      <alignment horizontal="center" vertical="center" wrapText="1" readingOrder="1"/>
    </xf>
    <xf numFmtId="0" fontId="14" fillId="2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Border="1"/>
    <xf numFmtId="0" fontId="14" fillId="0" borderId="1" xfId="0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left" vertical="center" wrapText="1" readingOrder="1"/>
    </xf>
    <xf numFmtId="0" fontId="14" fillId="3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1" fontId="14" fillId="3" borderId="3" xfId="0" applyNumberFormat="1" applyFont="1" applyFill="1" applyBorder="1" applyAlignment="1">
      <alignment horizontal="center" wrapText="1"/>
    </xf>
    <xf numFmtId="164" fontId="14" fillId="4" borderId="3" xfId="0" applyNumberFormat="1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164" fontId="14" fillId="4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 wrapText="1" readingOrder="1"/>
    </xf>
    <xf numFmtId="1" fontId="14" fillId="3" borderId="1" xfId="0" applyNumberFormat="1" applyFont="1" applyFill="1" applyBorder="1" applyAlignment="1">
      <alignment horizontal="center" vertical="center" wrapText="1" readingOrder="1"/>
    </xf>
    <xf numFmtId="0" fontId="14" fillId="4" borderId="4" xfId="0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 wrapText="1"/>
    </xf>
    <xf numFmtId="3" fontId="14" fillId="3" borderId="3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left" vertical="center" wrapText="1" readingOrder="1"/>
    </xf>
    <xf numFmtId="0" fontId="18" fillId="3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1" fontId="18" fillId="3" borderId="3" xfId="0" applyNumberFormat="1" applyFont="1" applyFill="1" applyBorder="1" applyAlignment="1">
      <alignment horizontal="center" wrapText="1"/>
    </xf>
    <xf numFmtId="164" fontId="18" fillId="4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wrapText="1"/>
    </xf>
    <xf numFmtId="164" fontId="18" fillId="4" borderId="1" xfId="0" applyNumberFormat="1" applyFont="1" applyFill="1" applyBorder="1" applyAlignment="1">
      <alignment horizontal="center"/>
    </xf>
    <xf numFmtId="1" fontId="18" fillId="3" borderId="1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1" fontId="18" fillId="3" borderId="1" xfId="0" applyNumberFormat="1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 wrapText="1" readingOrder="1"/>
    </xf>
    <xf numFmtId="1" fontId="18" fillId="3" borderId="1" xfId="0" applyNumberFormat="1" applyFont="1" applyFill="1" applyBorder="1" applyAlignment="1">
      <alignment horizontal="center" vertical="center" wrapText="1" readingOrder="1"/>
    </xf>
    <xf numFmtId="0" fontId="18" fillId="4" borderId="4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 readingOrder="1"/>
    </xf>
    <xf numFmtId="0" fontId="14" fillId="3" borderId="3" xfId="0" applyFont="1" applyFill="1" applyBorder="1" applyAlignment="1">
      <alignment horizontal="center" vertical="center" wrapText="1" readingOrder="1"/>
    </xf>
    <xf numFmtId="0" fontId="14" fillId="5" borderId="1" xfId="0" applyFont="1" applyFill="1" applyBorder="1" applyAlignment="1">
      <alignment horizontal="center" vertical="center" readingOrder="1"/>
    </xf>
    <xf numFmtId="1" fontId="14" fillId="3" borderId="1" xfId="0" applyNumberFormat="1" applyFont="1" applyFill="1" applyBorder="1" applyAlignment="1">
      <alignment horizontal="center" vertical="center" readingOrder="1"/>
    </xf>
    <xf numFmtId="0" fontId="14" fillId="3" borderId="1" xfId="0" applyFont="1" applyFill="1" applyBorder="1" applyAlignment="1">
      <alignment horizontal="center" vertical="center" readingOrder="1"/>
    </xf>
    <xf numFmtId="0" fontId="14" fillId="0" borderId="0" xfId="0" applyFont="1" applyBorder="1" applyAlignment="1">
      <alignment vertical="center" readingOrder="1"/>
    </xf>
    <xf numFmtId="3" fontId="18" fillId="3" borderId="1" xfId="0" applyNumberFormat="1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1" fontId="17" fillId="3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3" fontId="17" fillId="5" borderId="1" xfId="1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0" borderId="0" xfId="0" applyFont="1" applyBorder="1"/>
    <xf numFmtId="164" fontId="20" fillId="0" borderId="0" xfId="0" applyNumberFormat="1" applyFont="1" applyBorder="1"/>
    <xf numFmtId="165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20" fillId="0" borderId="0" xfId="0" applyNumberFormat="1" applyFont="1" applyBorder="1"/>
    <xf numFmtId="0" fontId="21" fillId="0" borderId="0" xfId="0" applyFont="1" applyBorder="1"/>
    <xf numFmtId="164" fontId="21" fillId="0" borderId="0" xfId="0" applyNumberFormat="1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2" fillId="0" borderId="0" xfId="0" applyFont="1"/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" fontId="13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" fontId="10" fillId="0" borderId="4" xfId="0" applyNumberFormat="1" applyFont="1" applyBorder="1" applyAlignment="1">
      <alignment horizontal="center" vertical="center"/>
    </xf>
    <xf numFmtId="17" fontId="10" fillId="0" borderId="8" xfId="0" applyNumberFormat="1" applyFont="1" applyBorder="1" applyAlignment="1">
      <alignment horizontal="center" vertical="center"/>
    </xf>
    <xf numFmtId="17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 readingOrder="1"/>
    </xf>
    <xf numFmtId="0" fontId="14" fillId="2" borderId="6" xfId="0" applyFont="1" applyFill="1" applyBorder="1" applyAlignment="1">
      <alignment horizontal="center" vertical="center" wrapText="1" readingOrder="1"/>
    </xf>
    <xf numFmtId="0" fontId="14" fillId="2" borderId="7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 wrapText="1" readingOrder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 readingOrder="1"/>
    </xf>
    <xf numFmtId="0" fontId="14" fillId="2" borderId="3" xfId="0" applyFont="1" applyFill="1" applyBorder="1" applyAlignment="1">
      <alignment horizontal="center" vertical="center" wrapText="1" readingOrder="1"/>
    </xf>
    <xf numFmtId="164" fontId="17" fillId="2" borderId="4" xfId="0" applyNumberFormat="1" applyFont="1" applyFill="1" applyBorder="1" applyAlignment="1">
      <alignment horizontal="center" vertical="center" wrapText="1" readingOrder="1"/>
    </xf>
    <xf numFmtId="164" fontId="17" fillId="2" borderId="3" xfId="0" applyNumberFormat="1" applyFont="1" applyFill="1" applyBorder="1" applyAlignment="1">
      <alignment horizontal="center" vertical="center" wrapText="1" readingOrder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 readingOrder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_Формы к ДРОНД-200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1247775</xdr:colOff>
      <xdr:row>9</xdr:row>
      <xdr:rowOff>85724</xdr:rowOff>
    </xdr:to>
    <xdr:pic>
      <xdr:nvPicPr>
        <xdr:cNvPr id="2" name="Рисунок 1" descr="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05750" cy="2085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76"/>
  <sheetViews>
    <sheetView topLeftCell="A28" zoomScale="130" zoomScaleNormal="130" workbookViewId="0">
      <selection activeCell="C11" sqref="C11"/>
    </sheetView>
  </sheetViews>
  <sheetFormatPr defaultColWidth="9.140625" defaultRowHeight="15.75"/>
  <cols>
    <col min="1" max="1" width="1.7109375" style="37" customWidth="1"/>
    <col min="2" max="2" width="9.7109375" style="37" customWidth="1"/>
    <col min="3" max="3" width="73.7109375" style="44" customWidth="1"/>
    <col min="4" max="4" width="12.28515625" style="37" customWidth="1"/>
    <col min="5" max="5" width="13" style="37" customWidth="1"/>
    <col min="6" max="6" width="10.140625" style="35" customWidth="1"/>
    <col min="7" max="10" width="9.140625" style="36"/>
    <col min="11" max="44" width="9.28515625" style="37" customWidth="1"/>
    <col min="45" max="16384" width="9.140625" style="37"/>
  </cols>
  <sheetData>
    <row r="3" spans="2:5" ht="30" customHeight="1">
      <c r="B3" s="216" t="s">
        <v>123</v>
      </c>
      <c r="C3" s="216"/>
      <c r="D3" s="216"/>
      <c r="E3" s="216"/>
    </row>
    <row r="4" spans="2:5" ht="29.25" customHeight="1">
      <c r="B4" s="38" t="s">
        <v>83</v>
      </c>
      <c r="C4" s="39" t="s">
        <v>0</v>
      </c>
      <c r="D4" s="40" t="s">
        <v>1</v>
      </c>
      <c r="E4" s="40">
        <f>E5+E6+E7</f>
        <v>120</v>
      </c>
    </row>
    <row r="5" spans="2:5" ht="15" customHeight="1">
      <c r="B5" s="41">
        <v>1</v>
      </c>
      <c r="C5" s="42" t="s">
        <v>2</v>
      </c>
      <c r="D5" s="43" t="s">
        <v>1</v>
      </c>
      <c r="E5" s="43">
        <v>70</v>
      </c>
    </row>
    <row r="6" spans="2:5" ht="15" customHeight="1">
      <c r="B6" s="41">
        <v>2</v>
      </c>
      <c r="C6" s="42" t="s">
        <v>2</v>
      </c>
      <c r="D6" s="43" t="s">
        <v>1</v>
      </c>
      <c r="E6" s="43">
        <v>30</v>
      </c>
    </row>
    <row r="7" spans="2:5" ht="15" customHeight="1">
      <c r="B7" s="41">
        <v>3</v>
      </c>
      <c r="C7" s="42" t="s">
        <v>3</v>
      </c>
      <c r="D7" s="43" t="s">
        <v>1</v>
      </c>
      <c r="E7" s="43">
        <v>20</v>
      </c>
    </row>
    <row r="8" spans="2:5" ht="30.75" customHeight="1">
      <c r="B8" s="38" t="s">
        <v>83</v>
      </c>
      <c r="C8" s="39" t="s">
        <v>4</v>
      </c>
      <c r="D8" s="40" t="s">
        <v>1</v>
      </c>
      <c r="E8" s="40">
        <f>E9+E10+E11</f>
        <v>65</v>
      </c>
    </row>
    <row r="9" spans="2:5">
      <c r="B9" s="41">
        <v>1</v>
      </c>
      <c r="C9" s="42" t="s">
        <v>5</v>
      </c>
      <c r="D9" s="43" t="s">
        <v>1</v>
      </c>
      <c r="E9" s="43">
        <v>20</v>
      </c>
    </row>
    <row r="10" spans="2:5" ht="15" customHeight="1">
      <c r="B10" s="41">
        <v>2</v>
      </c>
      <c r="C10" s="42" t="s">
        <v>6</v>
      </c>
      <c r="D10" s="43" t="s">
        <v>1</v>
      </c>
      <c r="E10" s="43">
        <v>20</v>
      </c>
    </row>
    <row r="11" spans="2:5" ht="15" customHeight="1">
      <c r="B11" s="41">
        <v>3</v>
      </c>
      <c r="C11" s="42" t="s">
        <v>7</v>
      </c>
      <c r="D11" s="43" t="s">
        <v>1</v>
      </c>
      <c r="E11" s="43">
        <v>25</v>
      </c>
    </row>
    <row r="12" spans="2:5" ht="30" customHeight="1">
      <c r="B12" s="38" t="s">
        <v>83</v>
      </c>
      <c r="C12" s="39" t="s">
        <v>8</v>
      </c>
      <c r="D12" s="40" t="s">
        <v>1</v>
      </c>
      <c r="E12" s="40">
        <f>E13+E14+E15</f>
        <v>180</v>
      </c>
    </row>
    <row r="13" spans="2:5" ht="15" customHeight="1">
      <c r="B13" s="41">
        <v>1</v>
      </c>
      <c r="C13" s="42" t="s">
        <v>9</v>
      </c>
      <c r="D13" s="43" t="s">
        <v>1</v>
      </c>
      <c r="E13" s="43">
        <v>30</v>
      </c>
    </row>
    <row r="14" spans="2:5" ht="31.5" customHeight="1">
      <c r="B14" s="41">
        <v>2</v>
      </c>
      <c r="C14" s="42" t="s">
        <v>10</v>
      </c>
      <c r="D14" s="43" t="s">
        <v>1</v>
      </c>
      <c r="E14" s="43">
        <v>60</v>
      </c>
    </row>
    <row r="15" spans="2:5">
      <c r="B15" s="41">
        <v>3</v>
      </c>
      <c r="C15" s="42" t="s">
        <v>11</v>
      </c>
      <c r="D15" s="43" t="s">
        <v>1</v>
      </c>
      <c r="E15" s="43">
        <v>90</v>
      </c>
    </row>
    <row r="16" spans="2:5" ht="30" customHeight="1">
      <c r="B16" s="38" t="s">
        <v>83</v>
      </c>
      <c r="C16" s="39" t="s">
        <v>12</v>
      </c>
      <c r="D16" s="40" t="s">
        <v>1</v>
      </c>
      <c r="E16" s="40">
        <f>E17+E18+E19</f>
        <v>70</v>
      </c>
    </row>
    <row r="17" spans="2:5" ht="15" customHeight="1">
      <c r="B17" s="41">
        <v>1</v>
      </c>
      <c r="C17" s="42" t="s">
        <v>13</v>
      </c>
      <c r="D17" s="43" t="s">
        <v>1</v>
      </c>
      <c r="E17" s="43">
        <v>25</v>
      </c>
    </row>
    <row r="18" spans="2:5" ht="15" customHeight="1">
      <c r="B18" s="41">
        <v>2</v>
      </c>
      <c r="C18" s="42" t="s">
        <v>14</v>
      </c>
      <c r="D18" s="43" t="s">
        <v>1</v>
      </c>
      <c r="E18" s="43">
        <v>25</v>
      </c>
    </row>
    <row r="19" spans="2:5" ht="15" customHeight="1">
      <c r="B19" s="41">
        <v>3</v>
      </c>
      <c r="C19" s="42" t="s">
        <v>15</v>
      </c>
      <c r="D19" s="43" t="s">
        <v>1</v>
      </c>
      <c r="E19" s="43">
        <v>20</v>
      </c>
    </row>
    <row r="20" spans="2:5" ht="24" customHeight="1">
      <c r="B20" s="38" t="s">
        <v>83</v>
      </c>
      <c r="C20" s="39" t="s">
        <v>16</v>
      </c>
      <c r="D20" s="40" t="s">
        <v>1</v>
      </c>
      <c r="E20" s="40">
        <f>E21+E22+E23+E24+E25+E26+E27+E28+E29</f>
        <v>400</v>
      </c>
    </row>
    <row r="21" spans="2:5">
      <c r="B21" s="41">
        <v>1</v>
      </c>
      <c r="C21" s="42" t="s">
        <v>17</v>
      </c>
      <c r="D21" s="43" t="s">
        <v>1</v>
      </c>
      <c r="E21" s="43">
        <v>50</v>
      </c>
    </row>
    <row r="22" spans="2:5" ht="15" customHeight="1">
      <c r="B22" s="41">
        <v>2</v>
      </c>
      <c r="C22" s="42" t="s">
        <v>7</v>
      </c>
      <c r="D22" s="43" t="s">
        <v>1</v>
      </c>
      <c r="E22" s="43">
        <v>40</v>
      </c>
    </row>
    <row r="23" spans="2:5" ht="15" customHeight="1">
      <c r="B23" s="41">
        <v>3</v>
      </c>
      <c r="C23" s="42" t="s">
        <v>18</v>
      </c>
      <c r="D23" s="43" t="s">
        <v>1</v>
      </c>
      <c r="E23" s="43">
        <v>40</v>
      </c>
    </row>
    <row r="24" spans="2:5" ht="15" customHeight="1">
      <c r="B24" s="41">
        <v>4</v>
      </c>
      <c r="C24" s="42" t="s">
        <v>19</v>
      </c>
      <c r="D24" s="43" t="s">
        <v>1</v>
      </c>
      <c r="E24" s="43">
        <v>30</v>
      </c>
    </row>
    <row r="25" spans="2:5" ht="15" customHeight="1">
      <c r="B25" s="41">
        <v>5</v>
      </c>
      <c r="C25" s="42" t="s">
        <v>20</v>
      </c>
      <c r="D25" s="43" t="s">
        <v>1</v>
      </c>
      <c r="E25" s="43">
        <v>40</v>
      </c>
    </row>
    <row r="26" spans="2:5" ht="15" customHeight="1">
      <c r="B26" s="41">
        <v>6</v>
      </c>
      <c r="C26" s="42" t="s">
        <v>21</v>
      </c>
      <c r="D26" s="43" t="s">
        <v>1</v>
      </c>
      <c r="E26" s="43">
        <v>60</v>
      </c>
    </row>
    <row r="27" spans="2:5">
      <c r="B27" s="41">
        <v>7</v>
      </c>
      <c r="C27" s="42" t="s">
        <v>22</v>
      </c>
      <c r="D27" s="43" t="s">
        <v>1</v>
      </c>
      <c r="E27" s="43">
        <v>60</v>
      </c>
    </row>
    <row r="28" spans="2:5" ht="15" customHeight="1">
      <c r="B28" s="41">
        <v>8</v>
      </c>
      <c r="C28" s="42" t="s">
        <v>23</v>
      </c>
      <c r="D28" s="43" t="s">
        <v>1</v>
      </c>
      <c r="E28" s="43">
        <v>40</v>
      </c>
    </row>
    <row r="29" spans="2:5">
      <c r="B29" s="41">
        <v>9</v>
      </c>
      <c r="C29" s="42" t="s">
        <v>19</v>
      </c>
      <c r="D29" s="43" t="s">
        <v>1</v>
      </c>
      <c r="E29" s="43">
        <v>40</v>
      </c>
    </row>
    <row r="30" spans="2:5">
      <c r="B30" s="212" t="s">
        <v>82</v>
      </c>
      <c r="C30" s="213"/>
      <c r="D30" s="40" t="s">
        <v>1</v>
      </c>
      <c r="E30" s="40">
        <f>E4+E8+E12+E16+E20</f>
        <v>835</v>
      </c>
    </row>
    <row r="31" spans="2:5" ht="30" customHeight="1">
      <c r="B31" s="216" t="s">
        <v>124</v>
      </c>
      <c r="C31" s="216"/>
      <c r="D31" s="216"/>
      <c r="E31" s="216"/>
    </row>
    <row r="32" spans="2:5" ht="33" customHeight="1">
      <c r="B32" s="38" t="s">
        <v>83</v>
      </c>
      <c r="C32" s="45" t="s">
        <v>0</v>
      </c>
      <c r="D32" s="40" t="s">
        <v>1</v>
      </c>
      <c r="E32" s="40">
        <f>E33</f>
        <v>248</v>
      </c>
    </row>
    <row r="33" spans="2:5" ht="17.25" customHeight="1">
      <c r="B33" s="41">
        <v>1</v>
      </c>
      <c r="C33" s="46" t="s">
        <v>24</v>
      </c>
      <c r="D33" s="43" t="s">
        <v>1</v>
      </c>
      <c r="E33" s="43">
        <v>248</v>
      </c>
    </row>
    <row r="34" spans="2:5" ht="33" customHeight="1">
      <c r="B34" s="38" t="s">
        <v>83</v>
      </c>
      <c r="C34" s="45" t="s">
        <v>4</v>
      </c>
      <c r="D34" s="40" t="s">
        <v>1</v>
      </c>
      <c r="E34" s="40">
        <f>E35</f>
        <v>127</v>
      </c>
    </row>
    <row r="35" spans="2:5" ht="15.75" customHeight="1">
      <c r="B35" s="41">
        <v>1</v>
      </c>
      <c r="C35" s="46" t="s">
        <v>24</v>
      </c>
      <c r="D35" s="43" t="s">
        <v>1</v>
      </c>
      <c r="E35" s="43">
        <v>127</v>
      </c>
    </row>
    <row r="36" spans="2:5" ht="30" customHeight="1">
      <c r="B36" s="38" t="s">
        <v>83</v>
      </c>
      <c r="C36" s="45" t="s">
        <v>25</v>
      </c>
      <c r="D36" s="40" t="s">
        <v>1</v>
      </c>
      <c r="E36" s="40">
        <f>E37+E38</f>
        <v>423</v>
      </c>
    </row>
    <row r="37" spans="2:5" ht="30.75" customHeight="1">
      <c r="B37" s="41">
        <v>1</v>
      </c>
      <c r="C37" s="46" t="s">
        <v>26</v>
      </c>
      <c r="D37" s="43" t="s">
        <v>1</v>
      </c>
      <c r="E37" s="43">
        <v>40</v>
      </c>
    </row>
    <row r="38" spans="2:5" ht="17.25" customHeight="1">
      <c r="B38" s="41">
        <v>2</v>
      </c>
      <c r="C38" s="46" t="s">
        <v>24</v>
      </c>
      <c r="D38" s="43" t="s">
        <v>1</v>
      </c>
      <c r="E38" s="43">
        <v>383</v>
      </c>
    </row>
    <row r="39" spans="2:5" ht="30" customHeight="1">
      <c r="B39" s="38" t="s">
        <v>83</v>
      </c>
      <c r="C39" s="45" t="s">
        <v>12</v>
      </c>
      <c r="D39" s="40" t="s">
        <v>1</v>
      </c>
      <c r="E39" s="40">
        <f>E40</f>
        <v>293</v>
      </c>
    </row>
    <row r="40" spans="2:5" ht="15.75" customHeight="1">
      <c r="B40" s="41">
        <v>1</v>
      </c>
      <c r="C40" s="46" t="s">
        <v>24</v>
      </c>
      <c r="D40" s="43" t="s">
        <v>1</v>
      </c>
      <c r="E40" s="43">
        <v>293</v>
      </c>
    </row>
    <row r="41" spans="2:5" ht="30.75" customHeight="1">
      <c r="B41" s="38" t="s">
        <v>83</v>
      </c>
      <c r="C41" s="45" t="s">
        <v>16</v>
      </c>
      <c r="D41" s="40" t="s">
        <v>1</v>
      </c>
      <c r="E41" s="40">
        <f>E43+E42</f>
        <v>369</v>
      </c>
    </row>
    <row r="42" spans="2:5" ht="31.5" customHeight="1">
      <c r="B42" s="41">
        <v>1</v>
      </c>
      <c r="C42" s="46" t="s">
        <v>26</v>
      </c>
      <c r="D42" s="43" t="s">
        <v>1</v>
      </c>
      <c r="E42" s="43">
        <v>50</v>
      </c>
    </row>
    <row r="43" spans="2:5" ht="15.75" customHeight="1">
      <c r="B43" s="41">
        <v>2</v>
      </c>
      <c r="C43" s="46" t="s">
        <v>24</v>
      </c>
      <c r="D43" s="43" t="s">
        <v>1</v>
      </c>
      <c r="E43" s="43">
        <v>319</v>
      </c>
    </row>
    <row r="44" spans="2:5" ht="15.75" customHeight="1">
      <c r="B44" s="212" t="s">
        <v>82</v>
      </c>
      <c r="C44" s="213"/>
      <c r="D44" s="40" t="s">
        <v>1</v>
      </c>
      <c r="E44" s="40">
        <f>E32+E34+E36+E39+E41</f>
        <v>1460</v>
      </c>
    </row>
    <row r="45" spans="2:5" ht="30" customHeight="1">
      <c r="B45" s="216" t="s">
        <v>125</v>
      </c>
      <c r="C45" s="216"/>
      <c r="D45" s="216"/>
      <c r="E45" s="216"/>
    </row>
    <row r="46" spans="2:5" s="35" customFormat="1" ht="30" customHeight="1">
      <c r="B46" s="38" t="s">
        <v>83</v>
      </c>
      <c r="C46" s="39" t="s">
        <v>0</v>
      </c>
      <c r="D46" s="40" t="s">
        <v>1</v>
      </c>
      <c r="E46" s="40">
        <v>150</v>
      </c>
    </row>
    <row r="47" spans="2:5" ht="31.5">
      <c r="B47" s="41">
        <v>1</v>
      </c>
      <c r="C47" s="42" t="s">
        <v>27</v>
      </c>
      <c r="D47" s="43" t="s">
        <v>1</v>
      </c>
      <c r="E47" s="43">
        <v>150</v>
      </c>
    </row>
    <row r="48" spans="2:5" ht="28.5" customHeight="1">
      <c r="B48" s="38" t="s">
        <v>83</v>
      </c>
      <c r="C48" s="39" t="s">
        <v>4</v>
      </c>
      <c r="D48" s="40" t="s">
        <v>1</v>
      </c>
      <c r="E48" s="40">
        <v>40</v>
      </c>
    </row>
    <row r="49" spans="2:5" ht="34.5" customHeight="1">
      <c r="B49" s="41">
        <v>1</v>
      </c>
      <c r="C49" s="42" t="s">
        <v>27</v>
      </c>
      <c r="D49" s="43" t="s">
        <v>1</v>
      </c>
      <c r="E49" s="43">
        <v>40</v>
      </c>
    </row>
    <row r="50" spans="2:5" s="35" customFormat="1" ht="29.25" customHeight="1">
      <c r="B50" s="38" t="s">
        <v>83</v>
      </c>
      <c r="C50" s="39" t="s">
        <v>25</v>
      </c>
      <c r="D50" s="40" t="s">
        <v>1</v>
      </c>
      <c r="E50" s="40">
        <v>300</v>
      </c>
    </row>
    <row r="51" spans="2:5" ht="15" customHeight="1">
      <c r="B51" s="41">
        <v>1</v>
      </c>
      <c r="C51" s="42" t="s">
        <v>28</v>
      </c>
      <c r="D51" s="43" t="s">
        <v>1</v>
      </c>
      <c r="E51" s="43">
        <v>100</v>
      </c>
    </row>
    <row r="52" spans="2:5" ht="31.5">
      <c r="B52" s="41">
        <v>2</v>
      </c>
      <c r="C52" s="42" t="s">
        <v>27</v>
      </c>
      <c r="D52" s="43" t="s">
        <v>1</v>
      </c>
      <c r="E52" s="43">
        <v>200</v>
      </c>
    </row>
    <row r="53" spans="2:5" s="35" customFormat="1" ht="30" customHeight="1">
      <c r="B53" s="38" t="s">
        <v>83</v>
      </c>
      <c r="C53" s="39" t="s">
        <v>12</v>
      </c>
      <c r="D53" s="40" t="s">
        <v>1</v>
      </c>
      <c r="E53" s="40">
        <v>200</v>
      </c>
    </row>
    <row r="54" spans="2:5" ht="30.75" customHeight="1">
      <c r="B54" s="41">
        <v>1</v>
      </c>
      <c r="C54" s="42" t="s">
        <v>29</v>
      </c>
      <c r="D54" s="43" t="s">
        <v>1</v>
      </c>
      <c r="E54" s="43">
        <v>100</v>
      </c>
    </row>
    <row r="55" spans="2:5" ht="15" customHeight="1">
      <c r="B55" s="41">
        <v>2</v>
      </c>
      <c r="C55" s="42" t="s">
        <v>30</v>
      </c>
      <c r="D55" s="43" t="s">
        <v>1</v>
      </c>
      <c r="E55" s="43">
        <v>100</v>
      </c>
    </row>
    <row r="56" spans="2:5" s="35" customFormat="1" ht="30.75" customHeight="1">
      <c r="B56" s="38" t="s">
        <v>83</v>
      </c>
      <c r="C56" s="39" t="s">
        <v>16</v>
      </c>
      <c r="D56" s="40" t="s">
        <v>1</v>
      </c>
      <c r="E56" s="40">
        <v>86</v>
      </c>
    </row>
    <row r="57" spans="2:5" ht="33.75" customHeight="1">
      <c r="B57" s="41">
        <v>1</v>
      </c>
      <c r="C57" s="42" t="s">
        <v>31</v>
      </c>
      <c r="D57" s="43" t="s">
        <v>1</v>
      </c>
      <c r="E57" s="43">
        <v>50</v>
      </c>
    </row>
    <row r="58" spans="2:5" ht="17.25" customHeight="1">
      <c r="B58" s="41">
        <v>2</v>
      </c>
      <c r="C58" s="42" t="s">
        <v>32</v>
      </c>
      <c r="D58" s="43" t="s">
        <v>1</v>
      </c>
      <c r="E58" s="43">
        <v>36</v>
      </c>
    </row>
    <row r="59" spans="2:5" ht="17.25" customHeight="1">
      <c r="B59" s="212" t="s">
        <v>82</v>
      </c>
      <c r="C59" s="213"/>
      <c r="D59" s="40" t="s">
        <v>1</v>
      </c>
      <c r="E59" s="40">
        <f>E46+E50+E53+E56+E48</f>
        <v>776</v>
      </c>
    </row>
    <row r="60" spans="2:5" ht="30" customHeight="1">
      <c r="B60" s="216" t="s">
        <v>126</v>
      </c>
      <c r="C60" s="216"/>
      <c r="D60" s="216"/>
      <c r="E60" s="216"/>
    </row>
    <row r="61" spans="2:5" ht="31.5" customHeight="1">
      <c r="B61" s="38" t="s">
        <v>83</v>
      </c>
      <c r="C61" s="45" t="s">
        <v>0</v>
      </c>
      <c r="D61" s="40" t="s">
        <v>1</v>
      </c>
      <c r="E61" s="40">
        <f>E62+E63+E64+E65+E66</f>
        <v>215</v>
      </c>
    </row>
    <row r="62" spans="2:5">
      <c r="B62" s="41">
        <v>1</v>
      </c>
      <c r="C62" s="46" t="s">
        <v>33</v>
      </c>
      <c r="D62" s="43" t="s">
        <v>1</v>
      </c>
      <c r="E62" s="43">
        <v>80</v>
      </c>
    </row>
    <row r="63" spans="2:5" ht="15" customHeight="1">
      <c r="B63" s="41">
        <v>2</v>
      </c>
      <c r="C63" s="46" t="s">
        <v>34</v>
      </c>
      <c r="D63" s="43" t="s">
        <v>1</v>
      </c>
      <c r="E63" s="43">
        <v>20</v>
      </c>
    </row>
    <row r="64" spans="2:5">
      <c r="B64" s="41">
        <v>3</v>
      </c>
      <c r="C64" s="46" t="s">
        <v>35</v>
      </c>
      <c r="D64" s="43" t="s">
        <v>1</v>
      </c>
      <c r="E64" s="43">
        <v>20</v>
      </c>
    </row>
    <row r="65" spans="2:5" ht="15" customHeight="1">
      <c r="B65" s="41">
        <v>4</v>
      </c>
      <c r="C65" s="46" t="s">
        <v>36</v>
      </c>
      <c r="D65" s="43" t="s">
        <v>1</v>
      </c>
      <c r="E65" s="43">
        <v>50</v>
      </c>
    </row>
    <row r="66" spans="2:5">
      <c r="B66" s="41">
        <v>5</v>
      </c>
      <c r="C66" s="46" t="s">
        <v>34</v>
      </c>
      <c r="D66" s="43" t="s">
        <v>1</v>
      </c>
      <c r="E66" s="43">
        <v>45</v>
      </c>
    </row>
    <row r="67" spans="2:5" ht="29.25" customHeight="1">
      <c r="B67" s="38" t="s">
        <v>83</v>
      </c>
      <c r="C67" s="45" t="s">
        <v>4</v>
      </c>
      <c r="D67" s="40" t="s">
        <v>1</v>
      </c>
      <c r="E67" s="40">
        <v>56</v>
      </c>
    </row>
    <row r="68" spans="2:5" ht="15" customHeight="1">
      <c r="B68" s="41">
        <v>1</v>
      </c>
      <c r="C68" s="46" t="s">
        <v>36</v>
      </c>
      <c r="D68" s="43" t="s">
        <v>1</v>
      </c>
      <c r="E68" s="43">
        <v>56</v>
      </c>
    </row>
    <row r="69" spans="2:5" ht="30.75" customHeight="1">
      <c r="B69" s="38" t="s">
        <v>83</v>
      </c>
      <c r="C69" s="45" t="s">
        <v>25</v>
      </c>
      <c r="D69" s="40" t="s">
        <v>1</v>
      </c>
      <c r="E69" s="40">
        <f>E70+E71</f>
        <v>112</v>
      </c>
    </row>
    <row r="70" spans="2:5" ht="15" customHeight="1">
      <c r="B70" s="41">
        <v>1</v>
      </c>
      <c r="C70" s="46" t="s">
        <v>36</v>
      </c>
      <c r="D70" s="43" t="s">
        <v>1</v>
      </c>
      <c r="E70" s="43">
        <v>97</v>
      </c>
    </row>
    <row r="71" spans="2:5" ht="15" customHeight="1">
      <c r="B71" s="41">
        <v>2</v>
      </c>
      <c r="C71" s="46" t="s">
        <v>37</v>
      </c>
      <c r="D71" s="43" t="s">
        <v>1</v>
      </c>
      <c r="E71" s="43">
        <v>15</v>
      </c>
    </row>
    <row r="72" spans="2:5" ht="30.75" customHeight="1">
      <c r="B72" s="38" t="s">
        <v>83</v>
      </c>
      <c r="C72" s="45" t="s">
        <v>12</v>
      </c>
      <c r="D72" s="40" t="s">
        <v>1</v>
      </c>
      <c r="E72" s="40">
        <v>72</v>
      </c>
    </row>
    <row r="73" spans="2:5" ht="15" customHeight="1">
      <c r="B73" s="41">
        <v>1</v>
      </c>
      <c r="C73" s="46" t="s">
        <v>36</v>
      </c>
      <c r="D73" s="43" t="s">
        <v>1</v>
      </c>
      <c r="E73" s="43">
        <v>72</v>
      </c>
    </row>
    <row r="74" spans="2:5" ht="30" customHeight="1">
      <c r="B74" s="38" t="s">
        <v>83</v>
      </c>
      <c r="C74" s="39" t="s">
        <v>16</v>
      </c>
      <c r="D74" s="40" t="s">
        <v>1</v>
      </c>
      <c r="E74" s="40">
        <f>E75+E76+E77+E78+E79</f>
        <v>265</v>
      </c>
    </row>
    <row r="75" spans="2:5" ht="15" customHeight="1">
      <c r="B75" s="41">
        <v>1</v>
      </c>
      <c r="C75" s="46" t="s">
        <v>36</v>
      </c>
      <c r="D75" s="43" t="s">
        <v>1</v>
      </c>
      <c r="E75" s="43">
        <v>125</v>
      </c>
    </row>
    <row r="76" spans="2:5" ht="15" customHeight="1">
      <c r="B76" s="41">
        <v>2</v>
      </c>
      <c r="C76" s="46" t="s">
        <v>38</v>
      </c>
      <c r="D76" s="43" t="s">
        <v>1</v>
      </c>
      <c r="E76" s="43">
        <v>26</v>
      </c>
    </row>
    <row r="77" spans="2:5" ht="15" customHeight="1">
      <c r="B77" s="41">
        <v>3</v>
      </c>
      <c r="C77" s="46" t="s">
        <v>39</v>
      </c>
      <c r="D77" s="43" t="s">
        <v>1</v>
      </c>
      <c r="E77" s="43">
        <v>32</v>
      </c>
    </row>
    <row r="78" spans="2:5" ht="15" customHeight="1">
      <c r="B78" s="41">
        <v>4</v>
      </c>
      <c r="C78" s="46" t="s">
        <v>40</v>
      </c>
      <c r="D78" s="43" t="s">
        <v>1</v>
      </c>
      <c r="E78" s="43">
        <v>40</v>
      </c>
    </row>
    <row r="79" spans="2:5" ht="15" customHeight="1">
      <c r="B79" s="41">
        <v>5</v>
      </c>
      <c r="C79" s="46" t="s">
        <v>19</v>
      </c>
      <c r="D79" s="43" t="s">
        <v>1</v>
      </c>
      <c r="E79" s="43">
        <v>42</v>
      </c>
    </row>
    <row r="80" spans="2:5" ht="15" customHeight="1">
      <c r="B80" s="212" t="s">
        <v>82</v>
      </c>
      <c r="C80" s="213"/>
      <c r="D80" s="40" t="s">
        <v>1</v>
      </c>
      <c r="E80" s="40">
        <f>E67+E69+E72+E74+E61</f>
        <v>720</v>
      </c>
    </row>
    <row r="81" spans="2:5" ht="30" customHeight="1">
      <c r="B81" s="216" t="s">
        <v>127</v>
      </c>
      <c r="C81" s="216"/>
      <c r="D81" s="216"/>
      <c r="E81" s="216"/>
    </row>
    <row r="82" spans="2:5" ht="30" customHeight="1">
      <c r="B82" s="38" t="s">
        <v>83</v>
      </c>
      <c r="C82" s="45" t="s">
        <v>0</v>
      </c>
      <c r="D82" s="40" t="s">
        <v>1</v>
      </c>
      <c r="E82" s="40">
        <f>E83+E84+E85+E86+E87+E88</f>
        <v>184</v>
      </c>
    </row>
    <row r="83" spans="2:5">
      <c r="B83" s="41">
        <v>1</v>
      </c>
      <c r="C83" s="46" t="s">
        <v>41</v>
      </c>
      <c r="D83" s="43" t="s">
        <v>1</v>
      </c>
      <c r="E83" s="43">
        <v>30</v>
      </c>
    </row>
    <row r="84" spans="2:5">
      <c r="B84" s="41">
        <v>2</v>
      </c>
      <c r="C84" s="46" t="s">
        <v>42</v>
      </c>
      <c r="D84" s="43" t="s">
        <v>1</v>
      </c>
      <c r="E84" s="43">
        <v>24</v>
      </c>
    </row>
    <row r="85" spans="2:5">
      <c r="B85" s="41">
        <v>3</v>
      </c>
      <c r="C85" s="46" t="s">
        <v>43</v>
      </c>
      <c r="D85" s="43" t="s">
        <v>1</v>
      </c>
      <c r="E85" s="43">
        <v>50</v>
      </c>
    </row>
    <row r="86" spans="2:5">
      <c r="B86" s="41">
        <v>4</v>
      </c>
      <c r="C86" s="46" t="s">
        <v>44</v>
      </c>
      <c r="D86" s="43" t="s">
        <v>1</v>
      </c>
      <c r="E86" s="43">
        <v>10</v>
      </c>
    </row>
    <row r="87" spans="2:5">
      <c r="B87" s="41">
        <v>5</v>
      </c>
      <c r="C87" s="46" t="s">
        <v>45</v>
      </c>
      <c r="D87" s="43" t="s">
        <v>1</v>
      </c>
      <c r="E87" s="43">
        <v>50</v>
      </c>
    </row>
    <row r="88" spans="2:5">
      <c r="B88" s="41">
        <v>6</v>
      </c>
      <c r="C88" s="46" t="s">
        <v>46</v>
      </c>
      <c r="D88" s="43" t="s">
        <v>1</v>
      </c>
      <c r="E88" s="43">
        <v>20</v>
      </c>
    </row>
    <row r="89" spans="2:5" ht="30" customHeight="1">
      <c r="B89" s="38" t="s">
        <v>83</v>
      </c>
      <c r="C89" s="45" t="s">
        <v>4</v>
      </c>
      <c r="D89" s="40" t="s">
        <v>1</v>
      </c>
      <c r="E89" s="40">
        <f>E90+E91+E92+E93</f>
        <v>64</v>
      </c>
    </row>
    <row r="90" spans="2:5">
      <c r="B90" s="41">
        <v>1</v>
      </c>
      <c r="C90" s="46" t="s">
        <v>7</v>
      </c>
      <c r="D90" s="43" t="s">
        <v>1</v>
      </c>
      <c r="E90" s="43">
        <v>12</v>
      </c>
    </row>
    <row r="91" spans="2:5">
      <c r="B91" s="41">
        <v>2</v>
      </c>
      <c r="C91" s="46" t="s">
        <v>42</v>
      </c>
      <c r="D91" s="43" t="s">
        <v>1</v>
      </c>
      <c r="E91" s="43">
        <v>20</v>
      </c>
    </row>
    <row r="92" spans="2:5">
      <c r="B92" s="41">
        <v>3</v>
      </c>
      <c r="C92" s="46" t="s">
        <v>7</v>
      </c>
      <c r="D92" s="43" t="s">
        <v>1</v>
      </c>
      <c r="E92" s="43">
        <v>20</v>
      </c>
    </row>
    <row r="93" spans="2:5">
      <c r="B93" s="41">
        <v>4</v>
      </c>
      <c r="C93" s="46" t="s">
        <v>47</v>
      </c>
      <c r="D93" s="43" t="s">
        <v>1</v>
      </c>
      <c r="E93" s="43">
        <v>12</v>
      </c>
    </row>
    <row r="94" spans="2:5" ht="30" customHeight="1">
      <c r="B94" s="38" t="s">
        <v>83</v>
      </c>
      <c r="C94" s="45" t="s">
        <v>25</v>
      </c>
      <c r="D94" s="40" t="s">
        <v>1</v>
      </c>
      <c r="E94" s="40">
        <f>E95+E96+E97</f>
        <v>38</v>
      </c>
    </row>
    <row r="95" spans="2:5">
      <c r="B95" s="41">
        <v>1</v>
      </c>
      <c r="C95" s="46" t="s">
        <v>20</v>
      </c>
      <c r="D95" s="43" t="s">
        <v>1</v>
      </c>
      <c r="E95" s="43">
        <v>10</v>
      </c>
    </row>
    <row r="96" spans="2:5">
      <c r="B96" s="41">
        <v>2</v>
      </c>
      <c r="C96" s="46" t="s">
        <v>7</v>
      </c>
      <c r="D96" s="43" t="s">
        <v>1</v>
      </c>
      <c r="E96" s="43">
        <v>14</v>
      </c>
    </row>
    <row r="97" spans="2:5">
      <c r="B97" s="41">
        <v>3</v>
      </c>
      <c r="C97" s="46" t="s">
        <v>48</v>
      </c>
      <c r="D97" s="43" t="s">
        <v>1</v>
      </c>
      <c r="E97" s="43">
        <v>14</v>
      </c>
    </row>
    <row r="98" spans="2:5" ht="30.75" customHeight="1">
      <c r="B98" s="38" t="s">
        <v>83</v>
      </c>
      <c r="C98" s="45" t="s">
        <v>12</v>
      </c>
      <c r="D98" s="40" t="s">
        <v>1</v>
      </c>
      <c r="E98" s="40">
        <f>E99+E101+E100</f>
        <v>90</v>
      </c>
    </row>
    <row r="99" spans="2:5">
      <c r="B99" s="41">
        <v>1</v>
      </c>
      <c r="C99" s="46" t="s">
        <v>49</v>
      </c>
      <c r="D99" s="43" t="s">
        <v>1</v>
      </c>
      <c r="E99" s="43">
        <v>30</v>
      </c>
    </row>
    <row r="100" spans="2:5">
      <c r="B100" s="41">
        <v>2</v>
      </c>
      <c r="C100" s="46" t="s">
        <v>20</v>
      </c>
      <c r="D100" s="43" t="s">
        <v>1</v>
      </c>
      <c r="E100" s="43">
        <v>30</v>
      </c>
    </row>
    <row r="101" spans="2:5">
      <c r="B101" s="41">
        <v>3</v>
      </c>
      <c r="C101" s="46" t="s">
        <v>50</v>
      </c>
      <c r="D101" s="43" t="s">
        <v>1</v>
      </c>
      <c r="E101" s="43">
        <v>30</v>
      </c>
    </row>
    <row r="102" spans="2:5" ht="30" customHeight="1">
      <c r="B102" s="38" t="s">
        <v>83</v>
      </c>
      <c r="C102" s="39" t="s">
        <v>16</v>
      </c>
      <c r="D102" s="40" t="s">
        <v>1</v>
      </c>
      <c r="E102" s="40">
        <f>E103+E104+E105+E106+E107+E108+E109+E110</f>
        <v>314</v>
      </c>
    </row>
    <row r="103" spans="2:5">
      <c r="B103" s="41">
        <v>1</v>
      </c>
      <c r="C103" s="46" t="s">
        <v>51</v>
      </c>
      <c r="D103" s="43" t="s">
        <v>1</v>
      </c>
      <c r="E103" s="43">
        <v>30</v>
      </c>
    </row>
    <row r="104" spans="2:5">
      <c r="B104" s="41">
        <v>2</v>
      </c>
      <c r="C104" s="46" t="s">
        <v>52</v>
      </c>
      <c r="D104" s="43" t="s">
        <v>1</v>
      </c>
      <c r="E104" s="43">
        <v>60</v>
      </c>
    </row>
    <row r="105" spans="2:5">
      <c r="B105" s="41">
        <v>3</v>
      </c>
      <c r="C105" s="46" t="s">
        <v>53</v>
      </c>
      <c r="D105" s="43" t="s">
        <v>1</v>
      </c>
      <c r="E105" s="43">
        <v>80</v>
      </c>
    </row>
    <row r="106" spans="2:5">
      <c r="B106" s="41">
        <v>4</v>
      </c>
      <c r="C106" s="46" t="s">
        <v>54</v>
      </c>
      <c r="D106" s="43" t="s">
        <v>1</v>
      </c>
      <c r="E106" s="43">
        <v>25</v>
      </c>
    </row>
    <row r="107" spans="2:5">
      <c r="B107" s="41">
        <v>5</v>
      </c>
      <c r="C107" s="46" t="s">
        <v>22</v>
      </c>
      <c r="D107" s="43" t="s">
        <v>1</v>
      </c>
      <c r="E107" s="43">
        <v>44</v>
      </c>
    </row>
    <row r="108" spans="2:5">
      <c r="B108" s="41">
        <v>6</v>
      </c>
      <c r="C108" s="46" t="s">
        <v>55</v>
      </c>
      <c r="D108" s="43" t="s">
        <v>1</v>
      </c>
      <c r="E108" s="43">
        <v>25</v>
      </c>
    </row>
    <row r="109" spans="2:5">
      <c r="B109" s="41">
        <v>7</v>
      </c>
      <c r="C109" s="46" t="s">
        <v>20</v>
      </c>
      <c r="D109" s="43" t="s">
        <v>1</v>
      </c>
      <c r="E109" s="43">
        <v>20</v>
      </c>
    </row>
    <row r="110" spans="2:5">
      <c r="B110" s="41">
        <v>8</v>
      </c>
      <c r="C110" s="46" t="s">
        <v>56</v>
      </c>
      <c r="D110" s="43" t="s">
        <v>1</v>
      </c>
      <c r="E110" s="43">
        <v>30</v>
      </c>
    </row>
    <row r="111" spans="2:5">
      <c r="B111" s="212" t="s">
        <v>82</v>
      </c>
      <c r="C111" s="213"/>
      <c r="D111" s="40" t="s">
        <v>1</v>
      </c>
      <c r="E111" s="40">
        <f>E82+E89+E94+E98+E102</f>
        <v>690</v>
      </c>
    </row>
    <row r="112" spans="2:5" ht="30" customHeight="1">
      <c r="B112" s="216" t="s">
        <v>128</v>
      </c>
      <c r="C112" s="216"/>
      <c r="D112" s="216"/>
      <c r="E112" s="216"/>
    </row>
    <row r="113" spans="2:5" ht="31.5" customHeight="1">
      <c r="B113" s="38" t="s">
        <v>83</v>
      </c>
      <c r="C113" s="45" t="s">
        <v>0</v>
      </c>
      <c r="D113" s="40" t="s">
        <v>1</v>
      </c>
      <c r="E113" s="40">
        <f>E114+E115+E116+E117</f>
        <v>200</v>
      </c>
    </row>
    <row r="114" spans="2:5">
      <c r="B114" s="41">
        <v>1</v>
      </c>
      <c r="C114" s="46" t="s">
        <v>57</v>
      </c>
      <c r="D114" s="43" t="s">
        <v>1</v>
      </c>
      <c r="E114" s="43">
        <v>20</v>
      </c>
    </row>
    <row r="115" spans="2:5" ht="15" customHeight="1">
      <c r="B115" s="41">
        <v>2</v>
      </c>
      <c r="C115" s="46" t="s">
        <v>49</v>
      </c>
      <c r="D115" s="43" t="s">
        <v>1</v>
      </c>
      <c r="E115" s="43">
        <v>40</v>
      </c>
    </row>
    <row r="116" spans="2:5">
      <c r="B116" s="41">
        <v>3</v>
      </c>
      <c r="C116" s="46" t="s">
        <v>58</v>
      </c>
      <c r="D116" s="43" t="s">
        <v>1</v>
      </c>
      <c r="E116" s="43">
        <v>80</v>
      </c>
    </row>
    <row r="117" spans="2:5" ht="15" customHeight="1">
      <c r="B117" s="41">
        <v>4</v>
      </c>
      <c r="C117" s="46" t="s">
        <v>59</v>
      </c>
      <c r="D117" s="43" t="s">
        <v>1</v>
      </c>
      <c r="E117" s="43">
        <v>60</v>
      </c>
    </row>
    <row r="118" spans="2:5" ht="30" customHeight="1">
      <c r="B118" s="38" t="s">
        <v>83</v>
      </c>
      <c r="C118" s="45" t="s">
        <v>4</v>
      </c>
      <c r="D118" s="40" t="s">
        <v>1</v>
      </c>
      <c r="E118" s="40">
        <f>E119+E120</f>
        <v>63</v>
      </c>
    </row>
    <row r="119" spans="2:5" ht="15" customHeight="1">
      <c r="B119" s="41">
        <v>1</v>
      </c>
      <c r="C119" s="46" t="s">
        <v>60</v>
      </c>
      <c r="D119" s="43" t="s">
        <v>1</v>
      </c>
      <c r="E119" s="43">
        <v>35</v>
      </c>
    </row>
    <row r="120" spans="2:5" ht="15" customHeight="1">
      <c r="B120" s="41">
        <v>2</v>
      </c>
      <c r="C120" s="46" t="s">
        <v>61</v>
      </c>
      <c r="D120" s="43" t="s">
        <v>1</v>
      </c>
      <c r="E120" s="43">
        <v>28</v>
      </c>
    </row>
    <row r="121" spans="2:5" ht="32.25" customHeight="1">
      <c r="B121" s="38" t="s">
        <v>83</v>
      </c>
      <c r="C121" s="45" t="s">
        <v>25</v>
      </c>
      <c r="D121" s="40" t="s">
        <v>1</v>
      </c>
      <c r="E121" s="40">
        <f>E122+E123+E124</f>
        <v>240</v>
      </c>
    </row>
    <row r="122" spans="2:5" ht="15" customHeight="1">
      <c r="B122" s="41">
        <v>1</v>
      </c>
      <c r="C122" s="46" t="s">
        <v>60</v>
      </c>
      <c r="D122" s="43" t="s">
        <v>1</v>
      </c>
      <c r="E122" s="43">
        <v>80</v>
      </c>
    </row>
    <row r="123" spans="2:5" ht="15" customHeight="1">
      <c r="B123" s="41">
        <v>2</v>
      </c>
      <c r="C123" s="46" t="s">
        <v>62</v>
      </c>
      <c r="D123" s="43" t="s">
        <v>1</v>
      </c>
      <c r="E123" s="43">
        <v>80</v>
      </c>
    </row>
    <row r="124" spans="2:5" ht="15" customHeight="1">
      <c r="B124" s="41">
        <v>3</v>
      </c>
      <c r="C124" s="46" t="s">
        <v>63</v>
      </c>
      <c r="D124" s="43" t="s">
        <v>1</v>
      </c>
      <c r="E124" s="43">
        <v>80</v>
      </c>
    </row>
    <row r="125" spans="2:5" ht="32.25" customHeight="1">
      <c r="B125" s="38" t="s">
        <v>83</v>
      </c>
      <c r="C125" s="45" t="s">
        <v>12</v>
      </c>
      <c r="D125" s="40" t="s">
        <v>1</v>
      </c>
      <c r="E125" s="40">
        <f>E126+E127+E128</f>
        <v>137</v>
      </c>
    </row>
    <row r="126" spans="2:5" ht="15.75" customHeight="1">
      <c r="B126" s="41">
        <v>1</v>
      </c>
      <c r="C126" s="46" t="s">
        <v>64</v>
      </c>
      <c r="D126" s="43" t="s">
        <v>1</v>
      </c>
      <c r="E126" s="43">
        <v>80</v>
      </c>
    </row>
    <row r="127" spans="2:5">
      <c r="B127" s="41">
        <v>2</v>
      </c>
      <c r="C127" s="46" t="s">
        <v>65</v>
      </c>
      <c r="D127" s="43" t="s">
        <v>1</v>
      </c>
      <c r="E127" s="43">
        <v>35</v>
      </c>
    </row>
    <row r="128" spans="2:5">
      <c r="B128" s="41">
        <v>3</v>
      </c>
      <c r="C128" s="46" t="s">
        <v>49</v>
      </c>
      <c r="D128" s="43" t="s">
        <v>1</v>
      </c>
      <c r="E128" s="43">
        <v>22</v>
      </c>
    </row>
    <row r="129" spans="2:5" ht="29.25" customHeight="1">
      <c r="B129" s="38" t="s">
        <v>83</v>
      </c>
      <c r="C129" s="39" t="s">
        <v>16</v>
      </c>
      <c r="D129" s="40" t="s">
        <v>1</v>
      </c>
      <c r="E129" s="40">
        <f>E130+E131+E132+E133+E134</f>
        <v>245</v>
      </c>
    </row>
    <row r="130" spans="2:5" ht="15" customHeight="1">
      <c r="B130" s="41">
        <v>1</v>
      </c>
      <c r="C130" s="46" t="s">
        <v>66</v>
      </c>
      <c r="D130" s="43" t="s">
        <v>1</v>
      </c>
      <c r="E130" s="43">
        <v>125</v>
      </c>
    </row>
    <row r="131" spans="2:5" ht="15" customHeight="1">
      <c r="B131" s="41">
        <v>2</v>
      </c>
      <c r="C131" s="46" t="s">
        <v>49</v>
      </c>
      <c r="D131" s="43" t="s">
        <v>1</v>
      </c>
      <c r="E131" s="43">
        <v>30</v>
      </c>
    </row>
    <row r="132" spans="2:5" ht="15" customHeight="1">
      <c r="B132" s="41">
        <v>3</v>
      </c>
      <c r="C132" s="46" t="s">
        <v>58</v>
      </c>
      <c r="D132" s="43" t="s">
        <v>1</v>
      </c>
      <c r="E132" s="43">
        <v>20</v>
      </c>
    </row>
    <row r="133" spans="2:5" ht="15" customHeight="1">
      <c r="B133" s="41">
        <v>4</v>
      </c>
      <c r="C133" s="46" t="s">
        <v>67</v>
      </c>
      <c r="D133" s="43" t="s">
        <v>1</v>
      </c>
      <c r="E133" s="43">
        <v>30</v>
      </c>
    </row>
    <row r="134" spans="2:5" ht="15" customHeight="1">
      <c r="B134" s="41">
        <v>5</v>
      </c>
      <c r="C134" s="46" t="s">
        <v>7</v>
      </c>
      <c r="D134" s="43" t="s">
        <v>1</v>
      </c>
      <c r="E134" s="43">
        <v>40</v>
      </c>
    </row>
    <row r="135" spans="2:5" ht="15" customHeight="1">
      <c r="B135" s="212" t="s">
        <v>82</v>
      </c>
      <c r="C135" s="213"/>
      <c r="D135" s="40" t="s">
        <v>1</v>
      </c>
      <c r="E135" s="40">
        <f>E113+E118+E121+E125+E129</f>
        <v>885</v>
      </c>
    </row>
    <row r="136" spans="2:5" ht="30" customHeight="1">
      <c r="B136" s="216" t="s">
        <v>129</v>
      </c>
      <c r="C136" s="216"/>
      <c r="D136" s="216"/>
      <c r="E136" s="216"/>
    </row>
    <row r="137" spans="2:5" ht="32.25" customHeight="1">
      <c r="B137" s="38" t="s">
        <v>83</v>
      </c>
      <c r="C137" s="39" t="s">
        <v>0</v>
      </c>
      <c r="D137" s="40" t="s">
        <v>1</v>
      </c>
      <c r="E137" s="40">
        <f>E138+E139+E140+E141</f>
        <v>120</v>
      </c>
    </row>
    <row r="138" spans="2:5">
      <c r="B138" s="41">
        <v>1</v>
      </c>
      <c r="C138" s="47" t="s">
        <v>68</v>
      </c>
      <c r="D138" s="43" t="s">
        <v>1</v>
      </c>
      <c r="E138" s="43">
        <v>10</v>
      </c>
    </row>
    <row r="139" spans="2:5" ht="15" customHeight="1">
      <c r="B139" s="41">
        <v>2</v>
      </c>
      <c r="C139" s="47" t="s">
        <v>49</v>
      </c>
      <c r="D139" s="43" t="s">
        <v>1</v>
      </c>
      <c r="E139" s="43">
        <v>20</v>
      </c>
    </row>
    <row r="140" spans="2:5">
      <c r="B140" s="41">
        <v>3</v>
      </c>
      <c r="C140" s="47" t="s">
        <v>69</v>
      </c>
      <c r="D140" s="43" t="s">
        <v>1</v>
      </c>
      <c r="E140" s="43">
        <v>70</v>
      </c>
    </row>
    <row r="141" spans="2:5" ht="47.25" customHeight="1">
      <c r="B141" s="41">
        <v>4</v>
      </c>
      <c r="C141" s="47" t="s">
        <v>70</v>
      </c>
      <c r="D141" s="43" t="s">
        <v>1</v>
      </c>
      <c r="E141" s="43">
        <v>20</v>
      </c>
    </row>
    <row r="142" spans="2:5" ht="30" customHeight="1">
      <c r="B142" s="38" t="s">
        <v>83</v>
      </c>
      <c r="C142" s="39" t="s">
        <v>4</v>
      </c>
      <c r="D142" s="40" t="s">
        <v>1</v>
      </c>
      <c r="E142" s="40">
        <f>E143+E144+E145</f>
        <v>73</v>
      </c>
    </row>
    <row r="143" spans="2:5" ht="15.75" customHeight="1">
      <c r="B143" s="41">
        <v>1</v>
      </c>
      <c r="C143" s="47" t="s">
        <v>71</v>
      </c>
      <c r="D143" s="43" t="s">
        <v>1</v>
      </c>
      <c r="E143" s="43">
        <v>45</v>
      </c>
    </row>
    <row r="144" spans="2:5" ht="15" customHeight="1">
      <c r="B144" s="41">
        <v>2</v>
      </c>
      <c r="C144" s="47" t="s">
        <v>72</v>
      </c>
      <c r="D144" s="43" t="s">
        <v>1</v>
      </c>
      <c r="E144" s="43">
        <v>16</v>
      </c>
    </row>
    <row r="145" spans="2:5">
      <c r="B145" s="41">
        <v>3</v>
      </c>
      <c r="C145" s="47" t="s">
        <v>73</v>
      </c>
      <c r="D145" s="43" t="s">
        <v>1</v>
      </c>
      <c r="E145" s="43">
        <v>12</v>
      </c>
    </row>
    <row r="146" spans="2:5" ht="34.5" customHeight="1">
      <c r="B146" s="38" t="s">
        <v>83</v>
      </c>
      <c r="C146" s="45" t="s">
        <v>25</v>
      </c>
      <c r="D146" s="40" t="s">
        <v>1</v>
      </c>
      <c r="E146" s="40">
        <f>E147+E148+E149</f>
        <v>285</v>
      </c>
    </row>
    <row r="147" spans="2:5" ht="31.5" customHeight="1">
      <c r="B147" s="41">
        <v>1</v>
      </c>
      <c r="C147" s="47" t="s">
        <v>74</v>
      </c>
      <c r="D147" s="43" t="s">
        <v>1</v>
      </c>
      <c r="E147" s="43">
        <v>250</v>
      </c>
    </row>
    <row r="148" spans="2:5" ht="15" customHeight="1">
      <c r="B148" s="41">
        <v>2</v>
      </c>
      <c r="C148" s="47" t="s">
        <v>49</v>
      </c>
      <c r="D148" s="43" t="s">
        <v>1</v>
      </c>
      <c r="E148" s="43">
        <v>20</v>
      </c>
    </row>
    <row r="149" spans="2:5" ht="15" customHeight="1">
      <c r="B149" s="41">
        <v>3</v>
      </c>
      <c r="C149" s="47" t="s">
        <v>75</v>
      </c>
      <c r="D149" s="43" t="s">
        <v>1</v>
      </c>
      <c r="E149" s="43">
        <v>15</v>
      </c>
    </row>
    <row r="150" spans="2:5" ht="30.75" customHeight="1">
      <c r="B150" s="38" t="s">
        <v>83</v>
      </c>
      <c r="C150" s="39" t="s">
        <v>12</v>
      </c>
      <c r="D150" s="40" t="s">
        <v>1</v>
      </c>
      <c r="E150" s="40">
        <f>E151+E152+E153</f>
        <v>100</v>
      </c>
    </row>
    <row r="151" spans="2:5" ht="15" customHeight="1">
      <c r="B151" s="41">
        <v>1</v>
      </c>
      <c r="C151" s="47" t="s">
        <v>76</v>
      </c>
      <c r="D151" s="43" t="s">
        <v>1</v>
      </c>
      <c r="E151" s="43">
        <v>50</v>
      </c>
    </row>
    <row r="152" spans="2:5">
      <c r="B152" s="41">
        <v>2</v>
      </c>
      <c r="C152" s="47" t="s">
        <v>77</v>
      </c>
      <c r="D152" s="43" t="s">
        <v>1</v>
      </c>
      <c r="E152" s="43">
        <v>20</v>
      </c>
    </row>
    <row r="153" spans="2:5">
      <c r="B153" s="41">
        <v>3</v>
      </c>
      <c r="C153" s="47" t="s">
        <v>49</v>
      </c>
      <c r="D153" s="43" t="s">
        <v>1</v>
      </c>
      <c r="E153" s="43">
        <v>30</v>
      </c>
    </row>
    <row r="154" spans="2:5" ht="28.5" customHeight="1">
      <c r="B154" s="38" t="s">
        <v>83</v>
      </c>
      <c r="C154" s="39" t="s">
        <v>16</v>
      </c>
      <c r="D154" s="40" t="s">
        <v>1</v>
      </c>
      <c r="E154" s="40">
        <f>E155+E156+E157+E158+E159+E160+E161</f>
        <v>247</v>
      </c>
    </row>
    <row r="155" spans="2:5" ht="15" customHeight="1">
      <c r="B155" s="41">
        <v>1</v>
      </c>
      <c r="C155" s="47" t="s">
        <v>78</v>
      </c>
      <c r="D155" s="43" t="s">
        <v>1</v>
      </c>
      <c r="E155" s="43">
        <v>30</v>
      </c>
    </row>
    <row r="156" spans="2:5" ht="30" customHeight="1">
      <c r="B156" s="41">
        <v>2</v>
      </c>
      <c r="C156" s="47" t="s">
        <v>79</v>
      </c>
      <c r="D156" s="43" t="s">
        <v>1</v>
      </c>
      <c r="E156" s="43">
        <v>15</v>
      </c>
    </row>
    <row r="157" spans="2:5" ht="15" customHeight="1">
      <c r="B157" s="41">
        <v>3</v>
      </c>
      <c r="C157" s="47" t="s">
        <v>80</v>
      </c>
      <c r="D157" s="43" t="s">
        <v>1</v>
      </c>
      <c r="E157" s="43">
        <v>30</v>
      </c>
    </row>
    <row r="158" spans="2:5" ht="31.5" customHeight="1">
      <c r="B158" s="41">
        <v>4</v>
      </c>
      <c r="C158" s="47" t="s">
        <v>70</v>
      </c>
      <c r="D158" s="43" t="s">
        <v>1</v>
      </c>
      <c r="E158" s="43">
        <v>72</v>
      </c>
    </row>
    <row r="159" spans="2:5" ht="15" customHeight="1">
      <c r="B159" s="41">
        <v>5</v>
      </c>
      <c r="C159" s="47" t="s">
        <v>20</v>
      </c>
      <c r="D159" s="43" t="s">
        <v>1</v>
      </c>
      <c r="E159" s="43">
        <v>40</v>
      </c>
    </row>
    <row r="160" spans="2:5" ht="15" customHeight="1">
      <c r="B160" s="41">
        <v>6</v>
      </c>
      <c r="C160" s="47" t="s">
        <v>7</v>
      </c>
      <c r="D160" s="43" t="s">
        <v>1</v>
      </c>
      <c r="E160" s="43">
        <v>40</v>
      </c>
    </row>
    <row r="161" spans="2:5">
      <c r="B161" s="41">
        <v>7</v>
      </c>
      <c r="C161" s="47" t="s">
        <v>81</v>
      </c>
      <c r="D161" s="43" t="s">
        <v>1</v>
      </c>
      <c r="E161" s="43">
        <v>20</v>
      </c>
    </row>
    <row r="162" spans="2:5">
      <c r="B162" s="212" t="s">
        <v>82</v>
      </c>
      <c r="C162" s="213"/>
      <c r="D162" s="40" t="s">
        <v>1</v>
      </c>
      <c r="E162" s="40">
        <f>E137+E142+E146+E150+E154</f>
        <v>825</v>
      </c>
    </row>
    <row r="163" spans="2:5" hidden="1">
      <c r="B163" s="41"/>
      <c r="C163" s="48"/>
      <c r="D163" s="41"/>
      <c r="E163" s="49">
        <v>41852</v>
      </c>
    </row>
    <row r="164" spans="2:5" ht="30.75" hidden="1" customHeight="1">
      <c r="B164" s="38" t="s">
        <v>83</v>
      </c>
      <c r="C164" s="50" t="s">
        <v>4</v>
      </c>
      <c r="D164" s="40" t="s">
        <v>1</v>
      </c>
      <c r="E164" s="40">
        <f>E165</f>
        <v>45</v>
      </c>
    </row>
    <row r="165" spans="2:5" ht="15" hidden="1" customHeight="1">
      <c r="B165" s="41">
        <v>1</v>
      </c>
      <c r="C165" s="48" t="s">
        <v>84</v>
      </c>
      <c r="D165" s="43" t="s">
        <v>1</v>
      </c>
      <c r="E165" s="41">
        <v>45</v>
      </c>
    </row>
    <row r="166" spans="2:5" ht="31.5" hidden="1" customHeight="1">
      <c r="B166" s="38" t="s">
        <v>83</v>
      </c>
      <c r="C166" s="51" t="s">
        <v>25</v>
      </c>
      <c r="D166" s="40" t="s">
        <v>1</v>
      </c>
      <c r="E166" s="40">
        <f>E167</f>
        <v>24</v>
      </c>
    </row>
    <row r="167" spans="2:5" ht="15.75" hidden="1" customHeight="1">
      <c r="B167" s="41">
        <v>1</v>
      </c>
      <c r="C167" s="48" t="s">
        <v>85</v>
      </c>
      <c r="D167" s="43" t="s">
        <v>1</v>
      </c>
      <c r="E167" s="43">
        <v>24</v>
      </c>
    </row>
    <row r="168" spans="2:5" hidden="1">
      <c r="B168" s="41"/>
      <c r="C168" s="48"/>
      <c r="D168" s="41"/>
      <c r="E168" s="41"/>
    </row>
    <row r="169" spans="2:5" hidden="1">
      <c r="B169" s="41"/>
      <c r="C169" s="48"/>
      <c r="D169" s="41"/>
      <c r="E169" s="41"/>
    </row>
    <row r="170" spans="2:5" hidden="1">
      <c r="B170" s="41"/>
      <c r="C170" s="48"/>
      <c r="D170" s="41"/>
      <c r="E170" s="41"/>
    </row>
    <row r="171" spans="2:5" hidden="1">
      <c r="B171" s="41"/>
      <c r="C171" s="48"/>
      <c r="D171" s="41"/>
      <c r="E171" s="41"/>
    </row>
    <row r="172" spans="2:5" hidden="1">
      <c r="B172" s="41"/>
      <c r="C172" s="48"/>
      <c r="D172" s="41"/>
      <c r="E172" s="41"/>
    </row>
    <row r="173" spans="2:5" hidden="1">
      <c r="B173" s="41"/>
      <c r="C173" s="48"/>
      <c r="D173" s="41"/>
      <c r="E173" s="41"/>
    </row>
    <row r="174" spans="2:5" hidden="1"/>
    <row r="175" spans="2:5">
      <c r="B175" s="214"/>
      <c r="C175" s="215"/>
      <c r="D175" s="41"/>
      <c r="E175" s="41"/>
    </row>
    <row r="176" spans="2:5">
      <c r="B176" s="217" t="s">
        <v>82</v>
      </c>
      <c r="C176" s="217"/>
      <c r="D176" s="52" t="s">
        <v>1</v>
      </c>
      <c r="E176" s="53">
        <f>E162+E135+E111+E80+E59+E44+E30</f>
        <v>6191</v>
      </c>
    </row>
  </sheetData>
  <mergeCells count="16">
    <mergeCell ref="B176:C176"/>
    <mergeCell ref="B162:C162"/>
    <mergeCell ref="B135:C135"/>
    <mergeCell ref="B111:C111"/>
    <mergeCell ref="B80:C80"/>
    <mergeCell ref="B30:C30"/>
    <mergeCell ref="B175:C175"/>
    <mergeCell ref="B3:E3"/>
    <mergeCell ref="B112:E112"/>
    <mergeCell ref="B136:E136"/>
    <mergeCell ref="B59:C59"/>
    <mergeCell ref="B31:E31"/>
    <mergeCell ref="B45:E45"/>
    <mergeCell ref="B60:E60"/>
    <mergeCell ref="B81:E81"/>
    <mergeCell ref="B44:C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4"/>
  <sheetViews>
    <sheetView workbookViewId="0">
      <selection activeCell="J7" sqref="J7"/>
    </sheetView>
  </sheetViews>
  <sheetFormatPr defaultColWidth="9.140625" defaultRowHeight="18.75"/>
  <cols>
    <col min="1" max="1" width="3.5703125" style="30" customWidth="1"/>
    <col min="2" max="2" width="5" style="30" customWidth="1"/>
    <col min="3" max="3" width="25.42578125" style="30" customWidth="1"/>
    <col min="4" max="4" width="48.140625" style="22" customWidth="1"/>
    <col min="5" max="5" width="16.5703125" style="22" customWidth="1"/>
    <col min="6" max="6" width="17.28515625" style="22" customWidth="1"/>
    <col min="7" max="7" width="21.140625" style="22" customWidth="1"/>
    <col min="8" max="16384" width="9.140625" style="30"/>
  </cols>
  <sheetData>
    <row r="1" spans="2:7">
      <c r="G1" s="33" t="s">
        <v>116</v>
      </c>
    </row>
    <row r="2" spans="2:7">
      <c r="G2" s="33"/>
    </row>
    <row r="3" spans="2:7">
      <c r="B3" s="230" t="s">
        <v>115</v>
      </c>
      <c r="C3" s="230"/>
      <c r="D3" s="230"/>
      <c r="E3" s="230"/>
      <c r="F3" s="230"/>
      <c r="G3" s="230"/>
    </row>
    <row r="5" spans="2:7" ht="37.5">
      <c r="B5" s="23" t="s">
        <v>108</v>
      </c>
      <c r="C5" s="23" t="s">
        <v>114</v>
      </c>
      <c r="D5" s="24" t="s">
        <v>105</v>
      </c>
      <c r="E5" s="23" t="s">
        <v>106</v>
      </c>
      <c r="F5" s="23" t="s">
        <v>117</v>
      </c>
      <c r="G5" s="24" t="s">
        <v>107</v>
      </c>
    </row>
    <row r="6" spans="2:7" ht="18.75" customHeight="1">
      <c r="B6" s="24">
        <v>1</v>
      </c>
      <c r="C6" s="221" t="s">
        <v>109</v>
      </c>
      <c r="D6" s="31" t="s">
        <v>52</v>
      </c>
      <c r="E6" s="25">
        <v>12</v>
      </c>
      <c r="F6" s="227" t="s">
        <v>118</v>
      </c>
      <c r="G6" s="23" t="s">
        <v>86</v>
      </c>
    </row>
    <row r="7" spans="2:7" ht="18.75" customHeight="1">
      <c r="B7" s="24">
        <v>2</v>
      </c>
      <c r="C7" s="222"/>
      <c r="D7" s="31" t="s">
        <v>72</v>
      </c>
      <c r="E7" s="25">
        <v>18</v>
      </c>
      <c r="F7" s="228"/>
      <c r="G7" s="23" t="s">
        <v>86</v>
      </c>
    </row>
    <row r="8" spans="2:7" ht="18.75" customHeight="1">
      <c r="B8" s="24">
        <v>3</v>
      </c>
      <c r="C8" s="223"/>
      <c r="D8" s="31" t="s">
        <v>100</v>
      </c>
      <c r="E8" s="25">
        <v>15</v>
      </c>
      <c r="F8" s="229"/>
      <c r="G8" s="23" t="s">
        <v>86</v>
      </c>
    </row>
    <row r="9" spans="2:7" ht="18.75" customHeight="1">
      <c r="B9" s="218" t="s">
        <v>104</v>
      </c>
      <c r="C9" s="219"/>
      <c r="D9" s="220"/>
      <c r="E9" s="26">
        <f>SUM(E6:E8)</f>
        <v>45</v>
      </c>
      <c r="F9" s="26"/>
      <c r="G9" s="27"/>
    </row>
    <row r="10" spans="2:7" ht="18.75" customHeight="1">
      <c r="B10" s="24">
        <v>1</v>
      </c>
      <c r="C10" s="221" t="s">
        <v>110</v>
      </c>
      <c r="D10" s="31" t="s">
        <v>87</v>
      </c>
      <c r="E10" s="25">
        <v>30</v>
      </c>
      <c r="F10" s="227" t="s">
        <v>120</v>
      </c>
      <c r="G10" s="23" t="s">
        <v>88</v>
      </c>
    </row>
    <row r="11" spans="2:7" ht="18.75" customHeight="1">
      <c r="B11" s="24">
        <v>2</v>
      </c>
      <c r="C11" s="223"/>
      <c r="D11" s="29" t="s">
        <v>89</v>
      </c>
      <c r="E11" s="25">
        <v>30</v>
      </c>
      <c r="F11" s="229"/>
      <c r="G11" s="23" t="s">
        <v>88</v>
      </c>
    </row>
    <row r="12" spans="2:7" s="32" customFormat="1" ht="18.75" customHeight="1">
      <c r="B12" s="218" t="s">
        <v>104</v>
      </c>
      <c r="C12" s="219"/>
      <c r="D12" s="220"/>
      <c r="E12" s="26">
        <f>SUM(E10:E11)</f>
        <v>60</v>
      </c>
      <c r="F12" s="26"/>
      <c r="G12" s="27"/>
    </row>
    <row r="13" spans="2:7" ht="18.75" customHeight="1">
      <c r="B13" s="24">
        <v>1</v>
      </c>
      <c r="C13" s="224" t="s">
        <v>111</v>
      </c>
      <c r="D13" s="31" t="s">
        <v>90</v>
      </c>
      <c r="E13" s="25">
        <v>50</v>
      </c>
      <c r="F13" s="227" t="s">
        <v>119</v>
      </c>
      <c r="G13" s="23" t="s">
        <v>91</v>
      </c>
    </row>
    <row r="14" spans="2:7" ht="18.75" customHeight="1">
      <c r="B14" s="24">
        <v>2</v>
      </c>
      <c r="C14" s="225"/>
      <c r="D14" s="31" t="s">
        <v>102</v>
      </c>
      <c r="E14" s="25">
        <v>15</v>
      </c>
      <c r="F14" s="228"/>
      <c r="G14" s="23" t="s">
        <v>91</v>
      </c>
    </row>
    <row r="15" spans="2:7" ht="18.75" customHeight="1">
      <c r="B15" s="24">
        <v>3</v>
      </c>
      <c r="C15" s="226"/>
      <c r="D15" s="31" t="s">
        <v>103</v>
      </c>
      <c r="E15" s="25">
        <v>12</v>
      </c>
      <c r="F15" s="229"/>
      <c r="G15" s="23" t="s">
        <v>91</v>
      </c>
    </row>
    <row r="16" spans="2:7" s="32" customFormat="1" ht="18.75" customHeight="1">
      <c r="B16" s="218" t="s">
        <v>104</v>
      </c>
      <c r="C16" s="219"/>
      <c r="D16" s="220"/>
      <c r="E16" s="26">
        <f>SUM(E13:E15)</f>
        <v>77</v>
      </c>
      <c r="F16" s="26"/>
      <c r="G16" s="27"/>
    </row>
    <row r="17" spans="2:7" ht="18.75" customHeight="1">
      <c r="B17" s="24">
        <v>1</v>
      </c>
      <c r="C17" s="224" t="s">
        <v>112</v>
      </c>
      <c r="D17" s="31" t="s">
        <v>90</v>
      </c>
      <c r="E17" s="25">
        <v>10</v>
      </c>
      <c r="F17" s="227" t="s">
        <v>121</v>
      </c>
      <c r="G17" s="23" t="s">
        <v>92</v>
      </c>
    </row>
    <row r="18" spans="2:7" ht="18.75" customHeight="1">
      <c r="B18" s="24">
        <v>2</v>
      </c>
      <c r="C18" s="226"/>
      <c r="D18" s="31" t="s">
        <v>101</v>
      </c>
      <c r="E18" s="25">
        <v>14</v>
      </c>
      <c r="F18" s="229"/>
      <c r="G18" s="23" t="s">
        <v>92</v>
      </c>
    </row>
    <row r="19" spans="2:7" s="32" customFormat="1" ht="18.75" customHeight="1">
      <c r="B19" s="218" t="s">
        <v>104</v>
      </c>
      <c r="C19" s="219"/>
      <c r="D19" s="220"/>
      <c r="E19" s="26">
        <f>SUM(E17:E18)</f>
        <v>24</v>
      </c>
      <c r="F19" s="26"/>
      <c r="G19" s="27"/>
    </row>
    <row r="20" spans="2:7" ht="18.75" customHeight="1">
      <c r="B20" s="24">
        <v>1</v>
      </c>
      <c r="C20" s="224" t="s">
        <v>113</v>
      </c>
      <c r="D20" s="31" t="s">
        <v>93</v>
      </c>
      <c r="E20" s="25">
        <v>25</v>
      </c>
      <c r="F20" s="227" t="s">
        <v>122</v>
      </c>
      <c r="G20" s="23" t="s">
        <v>94</v>
      </c>
    </row>
    <row r="21" spans="2:7" ht="18.75" customHeight="1">
      <c r="B21" s="24">
        <v>2</v>
      </c>
      <c r="C21" s="225"/>
      <c r="D21" s="31" t="s">
        <v>43</v>
      </c>
      <c r="E21" s="25">
        <v>45</v>
      </c>
      <c r="F21" s="228"/>
      <c r="G21" s="23" t="s">
        <v>95</v>
      </c>
    </row>
    <row r="22" spans="2:7" ht="18.75" customHeight="1">
      <c r="B22" s="24">
        <v>3</v>
      </c>
      <c r="C22" s="225"/>
      <c r="D22" s="29" t="s">
        <v>96</v>
      </c>
      <c r="E22" s="25">
        <v>30</v>
      </c>
      <c r="F22" s="228"/>
      <c r="G22" s="23" t="s">
        <v>97</v>
      </c>
    </row>
    <row r="23" spans="2:7" ht="18.75" customHeight="1">
      <c r="B23" s="24">
        <v>4</v>
      </c>
      <c r="C23" s="226"/>
      <c r="D23" s="31" t="s">
        <v>98</v>
      </c>
      <c r="E23" s="25">
        <v>30</v>
      </c>
      <c r="F23" s="229"/>
      <c r="G23" s="23" t="s">
        <v>99</v>
      </c>
    </row>
    <row r="24" spans="2:7" s="32" customFormat="1" ht="18.75" customHeight="1">
      <c r="B24" s="218" t="s">
        <v>104</v>
      </c>
      <c r="C24" s="219"/>
      <c r="D24" s="220"/>
      <c r="E24" s="28">
        <f>SUM(E20:E23)</f>
        <v>130</v>
      </c>
      <c r="F24" s="28"/>
      <c r="G24" s="28"/>
    </row>
  </sheetData>
  <mergeCells count="16">
    <mergeCell ref="B3:G3"/>
    <mergeCell ref="F6:F8"/>
    <mergeCell ref="F10:F11"/>
    <mergeCell ref="F13:F15"/>
    <mergeCell ref="F17:F18"/>
    <mergeCell ref="F20:F23"/>
    <mergeCell ref="C20:C23"/>
    <mergeCell ref="B9:D9"/>
    <mergeCell ref="B12:D12"/>
    <mergeCell ref="B16:D16"/>
    <mergeCell ref="B19:D19"/>
    <mergeCell ref="B24:D24"/>
    <mergeCell ref="C6:C8"/>
    <mergeCell ref="C10:C11"/>
    <mergeCell ref="C13:C15"/>
    <mergeCell ref="C17:C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26"/>
  <sheetViews>
    <sheetView topLeftCell="B7" workbookViewId="0">
      <selection activeCell="B7" sqref="A1:XFD1048576"/>
    </sheetView>
  </sheetViews>
  <sheetFormatPr defaultColWidth="9.140625" defaultRowHeight="15.75"/>
  <cols>
    <col min="1" max="1" width="1.7109375" style="3" customWidth="1"/>
    <col min="2" max="2" width="9.7109375" style="3" customWidth="1"/>
    <col min="3" max="3" width="73.7109375" style="172" customWidth="1"/>
    <col min="4" max="4" width="12.28515625" style="3" hidden="1" customWidth="1"/>
    <col min="5" max="5" width="12.28515625" style="170" hidden="1" customWidth="1"/>
    <col min="6" max="6" width="13" style="3" customWidth="1"/>
    <col min="7" max="7" width="12.28515625" style="6" customWidth="1"/>
    <col min="8" max="8" width="74.42578125" hidden="1" customWidth="1"/>
    <col min="9" max="9" width="69.7109375" hidden="1" customWidth="1"/>
    <col min="10" max="10" width="0" hidden="1" customWidth="1"/>
    <col min="11" max="44" width="9.28515625" style="3" customWidth="1"/>
    <col min="45" max="16384" width="9.140625" style="3"/>
  </cols>
  <sheetData>
    <row r="1" spans="2:10" s="170" customFormat="1">
      <c r="B1" s="68"/>
      <c r="C1" s="175"/>
      <c r="D1" s="174"/>
      <c r="E1" s="174"/>
      <c r="F1" s="176"/>
      <c r="G1" s="6"/>
      <c r="H1"/>
      <c r="I1"/>
      <c r="J1"/>
    </row>
    <row r="2" spans="2:10" s="170" customFormat="1">
      <c r="B2" s="244" t="s">
        <v>138</v>
      </c>
      <c r="C2" s="244"/>
      <c r="D2" s="244"/>
      <c r="E2" s="244"/>
      <c r="F2" s="244"/>
      <c r="G2" s="6"/>
      <c r="H2"/>
      <c r="I2"/>
      <c r="J2"/>
    </row>
    <row r="3" spans="2:10" s="170" customFormat="1">
      <c r="C3" s="171"/>
      <c r="D3" s="1"/>
      <c r="E3" s="1"/>
      <c r="F3" s="2"/>
      <c r="G3" s="6"/>
      <c r="H3"/>
      <c r="I3"/>
      <c r="J3"/>
    </row>
    <row r="4" spans="2:10" s="37" customFormat="1" ht="68.25" customHeight="1">
      <c r="B4" s="7" t="s">
        <v>108</v>
      </c>
      <c r="C4" s="7" t="s">
        <v>142</v>
      </c>
      <c r="D4" s="7"/>
      <c r="E4" s="7" t="s">
        <v>198</v>
      </c>
      <c r="F4" s="7" t="s">
        <v>199</v>
      </c>
      <c r="G4" s="36"/>
      <c r="H4" s="36"/>
      <c r="I4" s="36"/>
      <c r="J4" s="36"/>
    </row>
    <row r="5" spans="2:10" s="170" customFormat="1">
      <c r="B5" s="239" t="s">
        <v>190</v>
      </c>
      <c r="C5" s="240"/>
      <c r="D5" s="240"/>
      <c r="E5" s="240"/>
      <c r="F5" s="241"/>
      <c r="G5" s="6"/>
      <c r="H5"/>
      <c r="I5"/>
      <c r="J5"/>
    </row>
    <row r="6" spans="2:10">
      <c r="B6" s="17" t="s">
        <v>83</v>
      </c>
      <c r="C6" s="20" t="s">
        <v>0</v>
      </c>
      <c r="D6" s="4" t="s">
        <v>1</v>
      </c>
      <c r="E6" s="4">
        <f>E7+E8+E9</f>
        <v>95</v>
      </c>
      <c r="F6" s="4">
        <f>F7+F8+F9</f>
        <v>120</v>
      </c>
    </row>
    <row r="7" spans="2:10">
      <c r="B7" s="16">
        <v>1</v>
      </c>
      <c r="C7" s="169" t="s">
        <v>2</v>
      </c>
      <c r="D7" s="7" t="s">
        <v>1</v>
      </c>
      <c r="E7" s="7">
        <v>50</v>
      </c>
      <c r="F7" s="7">
        <v>70</v>
      </c>
    </row>
    <row r="8" spans="2:10">
      <c r="B8" s="16">
        <v>2</v>
      </c>
      <c r="C8" s="169" t="s">
        <v>2</v>
      </c>
      <c r="D8" s="7" t="s">
        <v>1</v>
      </c>
      <c r="E8" s="7">
        <v>30</v>
      </c>
      <c r="F8" s="7">
        <v>30</v>
      </c>
    </row>
    <row r="9" spans="2:10">
      <c r="B9" s="16">
        <v>3</v>
      </c>
      <c r="C9" s="169" t="s">
        <v>3</v>
      </c>
      <c r="D9" s="7" t="s">
        <v>1</v>
      </c>
      <c r="E9" s="7">
        <v>15</v>
      </c>
      <c r="F9" s="7">
        <v>20</v>
      </c>
    </row>
    <row r="10" spans="2:10">
      <c r="B10" s="17" t="s">
        <v>83</v>
      </c>
      <c r="C10" s="20" t="s">
        <v>4</v>
      </c>
      <c r="D10" s="4" t="s">
        <v>1</v>
      </c>
      <c r="E10" s="4">
        <f>E11+E12+E13</f>
        <v>60</v>
      </c>
      <c r="F10" s="4">
        <f>F11+F12+F13</f>
        <v>65</v>
      </c>
    </row>
    <row r="11" spans="2:10">
      <c r="B11" s="16">
        <v>1</v>
      </c>
      <c r="C11" s="169" t="s">
        <v>5</v>
      </c>
      <c r="D11" s="7" t="s">
        <v>1</v>
      </c>
      <c r="E11" s="7">
        <v>20</v>
      </c>
      <c r="F11" s="7">
        <v>20</v>
      </c>
    </row>
    <row r="12" spans="2:10">
      <c r="B12" s="16">
        <v>2</v>
      </c>
      <c r="C12" s="169" t="s">
        <v>6</v>
      </c>
      <c r="D12" s="7" t="s">
        <v>1</v>
      </c>
      <c r="E12" s="7">
        <v>20</v>
      </c>
      <c r="F12" s="7">
        <v>20</v>
      </c>
    </row>
    <row r="13" spans="2:10">
      <c r="B13" s="16">
        <v>3</v>
      </c>
      <c r="C13" s="169" t="s">
        <v>7</v>
      </c>
      <c r="D13" s="7" t="s">
        <v>1</v>
      </c>
      <c r="E13" s="7">
        <v>20</v>
      </c>
      <c r="F13" s="7">
        <v>25</v>
      </c>
    </row>
    <row r="14" spans="2:10">
      <c r="B14" s="17" t="s">
        <v>83</v>
      </c>
      <c r="C14" s="9" t="s">
        <v>8</v>
      </c>
      <c r="D14" s="4" t="s">
        <v>1</v>
      </c>
      <c r="E14" s="4">
        <f>E15+E16+E17</f>
        <v>150</v>
      </c>
      <c r="F14" s="4">
        <f>F15+F16+F17</f>
        <v>180</v>
      </c>
    </row>
    <row r="15" spans="2:10">
      <c r="B15" s="16">
        <v>1</v>
      </c>
      <c r="C15" s="10" t="s">
        <v>9</v>
      </c>
      <c r="D15" s="7" t="s">
        <v>1</v>
      </c>
      <c r="E15" s="7">
        <v>30</v>
      </c>
      <c r="F15" s="7">
        <v>30</v>
      </c>
    </row>
    <row r="16" spans="2:10" ht="31.5">
      <c r="B16" s="16">
        <v>2</v>
      </c>
      <c r="C16" s="10" t="s">
        <v>10</v>
      </c>
      <c r="D16" s="7" t="s">
        <v>1</v>
      </c>
      <c r="E16" s="7">
        <v>50</v>
      </c>
      <c r="F16" s="7">
        <v>60</v>
      </c>
    </row>
    <row r="17" spans="2:6">
      <c r="B17" s="16">
        <v>3</v>
      </c>
      <c r="C17" s="10" t="s">
        <v>11</v>
      </c>
      <c r="D17" s="7" t="s">
        <v>1</v>
      </c>
      <c r="E17" s="7">
        <v>70</v>
      </c>
      <c r="F17" s="7">
        <v>90</v>
      </c>
    </row>
    <row r="18" spans="2:6">
      <c r="B18" s="17" t="s">
        <v>83</v>
      </c>
      <c r="C18" s="9" t="s">
        <v>12</v>
      </c>
      <c r="D18" s="4" t="s">
        <v>1</v>
      </c>
      <c r="E18" s="4">
        <f>E19+E20+E21</f>
        <v>60</v>
      </c>
      <c r="F18" s="4">
        <f>F19+F20+F21</f>
        <v>70</v>
      </c>
    </row>
    <row r="19" spans="2:6">
      <c r="B19" s="16">
        <v>1</v>
      </c>
      <c r="C19" s="10" t="s">
        <v>13</v>
      </c>
      <c r="D19" s="7" t="s">
        <v>1</v>
      </c>
      <c r="E19" s="7">
        <v>20</v>
      </c>
      <c r="F19" s="7">
        <v>25</v>
      </c>
    </row>
    <row r="20" spans="2:6">
      <c r="B20" s="16">
        <v>2</v>
      </c>
      <c r="C20" s="10" t="s">
        <v>14</v>
      </c>
      <c r="D20" s="7" t="s">
        <v>1</v>
      </c>
      <c r="E20" s="7">
        <v>20</v>
      </c>
      <c r="F20" s="7">
        <v>25</v>
      </c>
    </row>
    <row r="21" spans="2:6">
      <c r="B21" s="16">
        <v>3</v>
      </c>
      <c r="C21" s="10" t="s">
        <v>15</v>
      </c>
      <c r="D21" s="7" t="s">
        <v>1</v>
      </c>
      <c r="E21" s="7">
        <v>20</v>
      </c>
      <c r="F21" s="7">
        <v>20</v>
      </c>
    </row>
    <row r="22" spans="2:6">
      <c r="B22" s="17" t="s">
        <v>83</v>
      </c>
      <c r="C22" s="9" t="s">
        <v>16</v>
      </c>
      <c r="D22" s="4" t="s">
        <v>1</v>
      </c>
      <c r="E22" s="4">
        <f>E23+E24+E25+E26+E27+E28+E29+E30+E31</f>
        <v>355</v>
      </c>
      <c r="F22" s="4">
        <f>F23+F24+F25+F26+F27+F28+F29+F30+F31</f>
        <v>400</v>
      </c>
    </row>
    <row r="23" spans="2:6">
      <c r="B23" s="16">
        <v>1</v>
      </c>
      <c r="C23" s="10" t="s">
        <v>17</v>
      </c>
      <c r="D23" s="7" t="s">
        <v>1</v>
      </c>
      <c r="E23" s="7">
        <v>50</v>
      </c>
      <c r="F23" s="7">
        <v>50</v>
      </c>
    </row>
    <row r="24" spans="2:6">
      <c r="B24" s="16">
        <v>2</v>
      </c>
      <c r="C24" s="10" t="s">
        <v>7</v>
      </c>
      <c r="D24" s="7" t="s">
        <v>1</v>
      </c>
      <c r="E24" s="7">
        <v>35</v>
      </c>
      <c r="F24" s="7">
        <v>40</v>
      </c>
    </row>
    <row r="25" spans="2:6">
      <c r="B25" s="16">
        <v>3</v>
      </c>
      <c r="C25" s="10" t="s">
        <v>18</v>
      </c>
      <c r="D25" s="7" t="s">
        <v>1</v>
      </c>
      <c r="E25" s="7">
        <v>35</v>
      </c>
      <c r="F25" s="7">
        <v>40</v>
      </c>
    </row>
    <row r="26" spans="2:6">
      <c r="B26" s="16">
        <v>4</v>
      </c>
      <c r="C26" s="10" t="s">
        <v>19</v>
      </c>
      <c r="D26" s="7" t="s">
        <v>1</v>
      </c>
      <c r="E26" s="7">
        <v>30</v>
      </c>
      <c r="F26" s="7">
        <v>30</v>
      </c>
    </row>
    <row r="27" spans="2:6">
      <c r="B27" s="16">
        <v>5</v>
      </c>
      <c r="C27" s="10" t="s">
        <v>20</v>
      </c>
      <c r="D27" s="7" t="s">
        <v>1</v>
      </c>
      <c r="E27" s="7">
        <v>30</v>
      </c>
      <c r="F27" s="7">
        <v>40</v>
      </c>
    </row>
    <row r="28" spans="2:6">
      <c r="B28" s="16">
        <v>6</v>
      </c>
      <c r="C28" s="10" t="s">
        <v>21</v>
      </c>
      <c r="D28" s="7" t="s">
        <v>1</v>
      </c>
      <c r="E28" s="7">
        <v>60</v>
      </c>
      <c r="F28" s="7">
        <v>60</v>
      </c>
    </row>
    <row r="29" spans="2:6">
      <c r="B29" s="16">
        <v>7</v>
      </c>
      <c r="C29" s="10" t="s">
        <v>22</v>
      </c>
      <c r="D29" s="7" t="s">
        <v>1</v>
      </c>
      <c r="E29" s="7">
        <v>55</v>
      </c>
      <c r="F29" s="7">
        <v>60</v>
      </c>
    </row>
    <row r="30" spans="2:6">
      <c r="B30" s="16">
        <v>8</v>
      </c>
      <c r="C30" s="10" t="s">
        <v>23</v>
      </c>
      <c r="D30" s="7" t="s">
        <v>1</v>
      </c>
      <c r="E30" s="7">
        <v>30</v>
      </c>
      <c r="F30" s="7">
        <v>40</v>
      </c>
    </row>
    <row r="31" spans="2:6">
      <c r="B31" s="16">
        <v>9</v>
      </c>
      <c r="C31" s="10" t="s">
        <v>19</v>
      </c>
      <c r="D31" s="7" t="s">
        <v>1</v>
      </c>
      <c r="E31" s="7">
        <v>30</v>
      </c>
      <c r="F31" s="7">
        <v>40</v>
      </c>
    </row>
    <row r="32" spans="2:6">
      <c r="B32" s="231" t="s">
        <v>82</v>
      </c>
      <c r="C32" s="232"/>
      <c r="D32" s="4" t="s">
        <v>1</v>
      </c>
      <c r="E32" s="4">
        <f>E6+E10+E14+E18+E22</f>
        <v>720</v>
      </c>
      <c r="F32" s="4">
        <f>F6+F10+F14+F18+F22</f>
        <v>835</v>
      </c>
    </row>
    <row r="33" spans="2:6">
      <c r="B33" s="236" t="s">
        <v>191</v>
      </c>
      <c r="C33" s="237"/>
      <c r="D33" s="237"/>
      <c r="E33" s="237"/>
      <c r="F33" s="237"/>
    </row>
    <row r="34" spans="2:6">
      <c r="B34" s="17" t="s">
        <v>83</v>
      </c>
      <c r="C34" s="11" t="s">
        <v>0</v>
      </c>
      <c r="D34" s="4" t="s">
        <v>1</v>
      </c>
      <c r="E34" s="4">
        <f>E35</f>
        <v>200</v>
      </c>
      <c r="F34" s="4">
        <f>F35</f>
        <v>248</v>
      </c>
    </row>
    <row r="35" spans="2:6" ht="31.5">
      <c r="B35" s="16">
        <v>1</v>
      </c>
      <c r="C35" s="12" t="s">
        <v>24</v>
      </c>
      <c r="D35" s="8" t="s">
        <v>1</v>
      </c>
      <c r="E35" s="8">
        <v>200</v>
      </c>
      <c r="F35" s="8">
        <v>248</v>
      </c>
    </row>
    <row r="36" spans="2:6">
      <c r="B36" s="17" t="s">
        <v>83</v>
      </c>
      <c r="C36" s="11" t="s">
        <v>4</v>
      </c>
      <c r="D36" s="4" t="s">
        <v>1</v>
      </c>
      <c r="E36" s="4">
        <f>E37</f>
        <v>100</v>
      </c>
      <c r="F36" s="4">
        <f>F37</f>
        <v>127</v>
      </c>
    </row>
    <row r="37" spans="2:6" ht="31.5">
      <c r="B37" s="16">
        <v>1</v>
      </c>
      <c r="C37" s="12" t="s">
        <v>24</v>
      </c>
      <c r="D37" s="7" t="s">
        <v>1</v>
      </c>
      <c r="E37" s="7">
        <v>100</v>
      </c>
      <c r="F37" s="7">
        <v>127</v>
      </c>
    </row>
    <row r="38" spans="2:6">
      <c r="B38" s="17" t="s">
        <v>83</v>
      </c>
      <c r="C38" s="11" t="s">
        <v>25</v>
      </c>
      <c r="D38" s="4" t="s">
        <v>1</v>
      </c>
      <c r="E38" s="4">
        <f>E39+E40</f>
        <v>390</v>
      </c>
      <c r="F38" s="4">
        <f>F39+F40</f>
        <v>423</v>
      </c>
    </row>
    <row r="39" spans="2:6" ht="31.5">
      <c r="B39" s="16">
        <v>1</v>
      </c>
      <c r="C39" s="12" t="s">
        <v>26</v>
      </c>
      <c r="D39" s="7" t="s">
        <v>1</v>
      </c>
      <c r="E39" s="7">
        <v>40</v>
      </c>
      <c r="F39" s="7">
        <v>40</v>
      </c>
    </row>
    <row r="40" spans="2:6" ht="31.5">
      <c r="B40" s="16">
        <v>2</v>
      </c>
      <c r="C40" s="12" t="s">
        <v>24</v>
      </c>
      <c r="D40" s="7" t="s">
        <v>1</v>
      </c>
      <c r="E40" s="7">
        <v>350</v>
      </c>
      <c r="F40" s="7">
        <v>383</v>
      </c>
    </row>
    <row r="41" spans="2:6">
      <c r="B41" s="17" t="s">
        <v>83</v>
      </c>
      <c r="C41" s="11" t="s">
        <v>12</v>
      </c>
      <c r="D41" s="4" t="s">
        <v>1</v>
      </c>
      <c r="E41" s="4">
        <f>E42</f>
        <v>250</v>
      </c>
      <c r="F41" s="4">
        <f>F42</f>
        <v>293</v>
      </c>
    </row>
    <row r="42" spans="2:6" ht="31.5">
      <c r="B42" s="16">
        <v>1</v>
      </c>
      <c r="C42" s="12" t="s">
        <v>24</v>
      </c>
      <c r="D42" s="7" t="s">
        <v>1</v>
      </c>
      <c r="E42" s="7">
        <v>250</v>
      </c>
      <c r="F42" s="7">
        <v>293</v>
      </c>
    </row>
    <row r="43" spans="2:6">
      <c r="B43" s="17" t="s">
        <v>83</v>
      </c>
      <c r="C43" s="11" t="s">
        <v>16</v>
      </c>
      <c r="D43" s="4" t="s">
        <v>1</v>
      </c>
      <c r="E43" s="4">
        <f>E45+E44</f>
        <v>350</v>
      </c>
      <c r="F43" s="4">
        <f>F45+F44</f>
        <v>369</v>
      </c>
    </row>
    <row r="44" spans="2:6" ht="31.5">
      <c r="B44" s="16">
        <v>1</v>
      </c>
      <c r="C44" s="12" t="s">
        <v>26</v>
      </c>
      <c r="D44" s="7" t="s">
        <v>1</v>
      </c>
      <c r="E44" s="7">
        <v>50</v>
      </c>
      <c r="F44" s="7">
        <v>50</v>
      </c>
    </row>
    <row r="45" spans="2:6" ht="31.5">
      <c r="B45" s="16">
        <v>2</v>
      </c>
      <c r="C45" s="12" t="s">
        <v>24</v>
      </c>
      <c r="D45" s="7" t="s">
        <v>1</v>
      </c>
      <c r="E45" s="7">
        <v>300</v>
      </c>
      <c r="F45" s="7">
        <v>319</v>
      </c>
    </row>
    <row r="46" spans="2:6">
      <c r="B46" s="231" t="s">
        <v>82</v>
      </c>
      <c r="C46" s="232"/>
      <c r="D46" s="4" t="s">
        <v>1</v>
      </c>
      <c r="E46" s="4">
        <f>E34+E36+E38+E41+E43</f>
        <v>1290</v>
      </c>
      <c r="F46" s="4">
        <f>F34+F36+F38+F41+F43</f>
        <v>1460</v>
      </c>
    </row>
    <row r="47" spans="2:6">
      <c r="B47" s="236" t="s">
        <v>192</v>
      </c>
      <c r="C47" s="237"/>
      <c r="D47" s="237"/>
      <c r="E47" s="237"/>
      <c r="F47" s="237"/>
    </row>
    <row r="48" spans="2:6" s="6" customFormat="1">
      <c r="B48" s="17" t="s">
        <v>83</v>
      </c>
      <c r="C48" s="9" t="s">
        <v>0</v>
      </c>
      <c r="D48" s="4" t="s">
        <v>1</v>
      </c>
      <c r="E48" s="4">
        <f>E49</f>
        <v>150</v>
      </c>
      <c r="F48" s="4">
        <v>150</v>
      </c>
    </row>
    <row r="49" spans="2:6" ht="31.5">
      <c r="B49" s="16">
        <v>1</v>
      </c>
      <c r="C49" s="18" t="s">
        <v>27</v>
      </c>
      <c r="D49" s="7" t="s">
        <v>1</v>
      </c>
      <c r="E49" s="7">
        <v>150</v>
      </c>
      <c r="F49" s="7">
        <v>150</v>
      </c>
    </row>
    <row r="50" spans="2:6">
      <c r="B50" s="17" t="s">
        <v>83</v>
      </c>
      <c r="C50" s="9" t="s">
        <v>4</v>
      </c>
      <c r="D50" s="4" t="s">
        <v>1</v>
      </c>
      <c r="E50" s="4">
        <f>E51</f>
        <v>40</v>
      </c>
      <c r="F50" s="4">
        <v>40</v>
      </c>
    </row>
    <row r="51" spans="2:6" ht="31.5">
      <c r="B51" s="16">
        <v>1</v>
      </c>
      <c r="C51" s="18" t="s">
        <v>27</v>
      </c>
      <c r="D51" s="7" t="s">
        <v>1</v>
      </c>
      <c r="E51" s="7">
        <v>40</v>
      </c>
      <c r="F51" s="7">
        <v>40</v>
      </c>
    </row>
    <row r="52" spans="2:6" s="6" customFormat="1">
      <c r="B52" s="17" t="s">
        <v>83</v>
      </c>
      <c r="C52" s="9" t="s">
        <v>25</v>
      </c>
      <c r="D52" s="4" t="s">
        <v>1</v>
      </c>
      <c r="E52" s="4">
        <f>E53+E54</f>
        <v>250</v>
      </c>
      <c r="F52" s="4">
        <v>300</v>
      </c>
    </row>
    <row r="53" spans="2:6">
      <c r="B53" s="16">
        <v>1</v>
      </c>
      <c r="C53" s="18" t="s">
        <v>28</v>
      </c>
      <c r="D53" s="7" t="s">
        <v>1</v>
      </c>
      <c r="E53" s="7">
        <v>100</v>
      </c>
      <c r="F53" s="7">
        <v>100</v>
      </c>
    </row>
    <row r="54" spans="2:6" ht="31.5">
      <c r="B54" s="16">
        <v>2</v>
      </c>
      <c r="C54" s="18" t="s">
        <v>27</v>
      </c>
      <c r="D54" s="7" t="s">
        <v>1</v>
      </c>
      <c r="E54" s="7">
        <v>150</v>
      </c>
      <c r="F54" s="7">
        <v>200</v>
      </c>
    </row>
    <row r="55" spans="2:6" s="6" customFormat="1">
      <c r="B55" s="17" t="s">
        <v>83</v>
      </c>
      <c r="C55" s="9" t="s">
        <v>12</v>
      </c>
      <c r="D55" s="4" t="s">
        <v>1</v>
      </c>
      <c r="E55" s="4">
        <f>E56+E57</f>
        <v>200</v>
      </c>
      <c r="F55" s="4">
        <v>200</v>
      </c>
    </row>
    <row r="56" spans="2:6" ht="31.5">
      <c r="B56" s="16">
        <v>1</v>
      </c>
      <c r="C56" s="18" t="s">
        <v>29</v>
      </c>
      <c r="D56" s="7" t="s">
        <v>1</v>
      </c>
      <c r="E56" s="7">
        <v>100</v>
      </c>
      <c r="F56" s="7">
        <v>100</v>
      </c>
    </row>
    <row r="57" spans="2:6" ht="31.5">
      <c r="B57" s="16">
        <v>2</v>
      </c>
      <c r="C57" s="18" t="s">
        <v>30</v>
      </c>
      <c r="D57" s="7" t="s">
        <v>1</v>
      </c>
      <c r="E57" s="7">
        <v>100</v>
      </c>
      <c r="F57" s="7">
        <v>100</v>
      </c>
    </row>
    <row r="58" spans="2:6" s="6" customFormat="1">
      <c r="B58" s="17" t="s">
        <v>83</v>
      </c>
      <c r="C58" s="9" t="s">
        <v>16</v>
      </c>
      <c r="D58" s="4" t="s">
        <v>1</v>
      </c>
      <c r="E58" s="4">
        <f>E59+E60</f>
        <v>80</v>
      </c>
      <c r="F58" s="4">
        <v>86</v>
      </c>
    </row>
    <row r="59" spans="2:6" ht="31.5">
      <c r="B59" s="16">
        <v>1</v>
      </c>
      <c r="C59" s="18" t="s">
        <v>31</v>
      </c>
      <c r="D59" s="7" t="s">
        <v>1</v>
      </c>
      <c r="E59" s="7">
        <v>50</v>
      </c>
      <c r="F59" s="7">
        <v>50</v>
      </c>
    </row>
    <row r="60" spans="2:6">
      <c r="B60" s="16">
        <v>2</v>
      </c>
      <c r="C60" s="18" t="s">
        <v>32</v>
      </c>
      <c r="D60" s="7" t="s">
        <v>1</v>
      </c>
      <c r="E60" s="7">
        <v>30</v>
      </c>
      <c r="F60" s="7">
        <v>36</v>
      </c>
    </row>
    <row r="61" spans="2:6">
      <c r="B61" s="231" t="s">
        <v>82</v>
      </c>
      <c r="C61" s="232"/>
      <c r="D61" s="4" t="s">
        <v>1</v>
      </c>
      <c r="E61" s="4">
        <f>E48+E52+E55+E58+E50</f>
        <v>720</v>
      </c>
      <c r="F61" s="4">
        <f>F48+F52+F55+F58+F50</f>
        <v>776</v>
      </c>
    </row>
    <row r="62" spans="2:6">
      <c r="B62" s="236" t="s">
        <v>193</v>
      </c>
      <c r="C62" s="237"/>
      <c r="D62" s="237"/>
      <c r="E62" s="237"/>
      <c r="F62" s="237"/>
    </row>
    <row r="63" spans="2:6">
      <c r="B63" s="17" t="s">
        <v>83</v>
      </c>
      <c r="C63" s="11" t="s">
        <v>0</v>
      </c>
      <c r="D63" s="4" t="s">
        <v>1</v>
      </c>
      <c r="E63" s="4">
        <f>E64+E65+E66+E67+E68</f>
        <v>200</v>
      </c>
      <c r="F63" s="4">
        <f>F64+F65+F66+F67+F68</f>
        <v>215</v>
      </c>
    </row>
    <row r="64" spans="2:6">
      <c r="B64" s="16">
        <v>1</v>
      </c>
      <c r="C64" s="12" t="s">
        <v>33</v>
      </c>
      <c r="D64" s="7" t="s">
        <v>1</v>
      </c>
      <c r="E64" s="7">
        <v>70</v>
      </c>
      <c r="F64" s="7">
        <v>80</v>
      </c>
    </row>
    <row r="65" spans="2:6">
      <c r="B65" s="16">
        <v>2</v>
      </c>
      <c r="C65" s="12" t="s">
        <v>34</v>
      </c>
      <c r="D65" s="7" t="s">
        <v>1</v>
      </c>
      <c r="E65" s="7">
        <v>20</v>
      </c>
      <c r="F65" s="7">
        <v>20</v>
      </c>
    </row>
    <row r="66" spans="2:6">
      <c r="B66" s="16">
        <v>3</v>
      </c>
      <c r="C66" s="12" t="s">
        <v>35</v>
      </c>
      <c r="D66" s="7" t="s">
        <v>1</v>
      </c>
      <c r="E66" s="7">
        <v>20</v>
      </c>
      <c r="F66" s="7">
        <v>20</v>
      </c>
    </row>
    <row r="67" spans="2:6">
      <c r="B67" s="16">
        <v>4</v>
      </c>
      <c r="C67" s="19" t="s">
        <v>36</v>
      </c>
      <c r="D67" s="7" t="s">
        <v>1</v>
      </c>
      <c r="E67" s="7">
        <v>45</v>
      </c>
      <c r="F67" s="7">
        <v>50</v>
      </c>
    </row>
    <row r="68" spans="2:6">
      <c r="B68" s="16">
        <v>5</v>
      </c>
      <c r="C68" s="12" t="s">
        <v>34</v>
      </c>
      <c r="D68" s="7" t="s">
        <v>1</v>
      </c>
      <c r="E68" s="7">
        <v>45</v>
      </c>
      <c r="F68" s="7">
        <v>45</v>
      </c>
    </row>
    <row r="69" spans="2:6">
      <c r="B69" s="17" t="s">
        <v>83</v>
      </c>
      <c r="C69" s="11" t="s">
        <v>4</v>
      </c>
      <c r="D69" s="4" t="s">
        <v>1</v>
      </c>
      <c r="E69" s="4">
        <f>E70</f>
        <v>50</v>
      </c>
      <c r="F69" s="4">
        <v>56</v>
      </c>
    </row>
    <row r="70" spans="2:6">
      <c r="B70" s="16">
        <v>1</v>
      </c>
      <c r="C70" s="19" t="s">
        <v>36</v>
      </c>
      <c r="D70" s="7" t="s">
        <v>1</v>
      </c>
      <c r="E70" s="7">
        <v>50</v>
      </c>
      <c r="F70" s="7">
        <v>56</v>
      </c>
    </row>
    <row r="71" spans="2:6">
      <c r="B71" s="17" t="s">
        <v>83</v>
      </c>
      <c r="C71" s="11" t="s">
        <v>25</v>
      </c>
      <c r="D71" s="4" t="s">
        <v>1</v>
      </c>
      <c r="E71" s="4">
        <f>E72+E73</f>
        <v>105</v>
      </c>
      <c r="F71" s="4">
        <f>F72+F73</f>
        <v>112</v>
      </c>
    </row>
    <row r="72" spans="2:6">
      <c r="B72" s="16">
        <v>1</v>
      </c>
      <c r="C72" s="19" t="s">
        <v>36</v>
      </c>
      <c r="D72" s="7" t="s">
        <v>1</v>
      </c>
      <c r="E72" s="7">
        <v>90</v>
      </c>
      <c r="F72" s="7">
        <v>97</v>
      </c>
    </row>
    <row r="73" spans="2:6">
      <c r="B73" s="16">
        <v>2</v>
      </c>
      <c r="C73" s="12" t="s">
        <v>37</v>
      </c>
      <c r="D73" s="7" t="s">
        <v>1</v>
      </c>
      <c r="E73" s="7">
        <v>15</v>
      </c>
      <c r="F73" s="7">
        <v>15</v>
      </c>
    </row>
    <row r="74" spans="2:6">
      <c r="B74" s="17" t="s">
        <v>83</v>
      </c>
      <c r="C74" s="11" t="s">
        <v>12</v>
      </c>
      <c r="D74" s="4" t="s">
        <v>1</v>
      </c>
      <c r="E74" s="4">
        <f>E75</f>
        <v>70</v>
      </c>
      <c r="F74" s="4">
        <v>72</v>
      </c>
    </row>
    <row r="75" spans="2:6">
      <c r="B75" s="16">
        <v>1</v>
      </c>
      <c r="C75" s="19" t="s">
        <v>36</v>
      </c>
      <c r="D75" s="7" t="s">
        <v>1</v>
      </c>
      <c r="E75" s="7">
        <v>70</v>
      </c>
      <c r="F75" s="7">
        <v>72</v>
      </c>
    </row>
    <row r="76" spans="2:6">
      <c r="B76" s="17" t="s">
        <v>83</v>
      </c>
      <c r="C76" s="9" t="s">
        <v>16</v>
      </c>
      <c r="D76" s="4" t="s">
        <v>1</v>
      </c>
      <c r="E76" s="4">
        <f>E77+E78+E79+E80+E81</f>
        <v>235</v>
      </c>
      <c r="F76" s="4">
        <f>F77+F78+F79+F80+F81</f>
        <v>265</v>
      </c>
    </row>
    <row r="77" spans="2:6">
      <c r="B77" s="16">
        <v>1</v>
      </c>
      <c r="C77" s="19" t="s">
        <v>36</v>
      </c>
      <c r="D77" s="7" t="s">
        <v>1</v>
      </c>
      <c r="E77" s="7">
        <v>100</v>
      </c>
      <c r="F77" s="7">
        <v>125</v>
      </c>
    </row>
    <row r="78" spans="2:6">
      <c r="B78" s="16">
        <v>2</v>
      </c>
      <c r="C78" s="12" t="s">
        <v>38</v>
      </c>
      <c r="D78" s="7" t="s">
        <v>1</v>
      </c>
      <c r="E78" s="7">
        <v>25</v>
      </c>
      <c r="F78" s="7">
        <v>26</v>
      </c>
    </row>
    <row r="79" spans="2:6">
      <c r="B79" s="16">
        <v>3</v>
      </c>
      <c r="C79" s="12" t="s">
        <v>39</v>
      </c>
      <c r="D79" s="7" t="s">
        <v>1</v>
      </c>
      <c r="E79" s="7">
        <v>30</v>
      </c>
      <c r="F79" s="7">
        <v>32</v>
      </c>
    </row>
    <row r="80" spans="2:6">
      <c r="B80" s="16">
        <v>4</v>
      </c>
      <c r="C80" s="12" t="s">
        <v>40</v>
      </c>
      <c r="D80" s="7" t="s">
        <v>1</v>
      </c>
      <c r="E80" s="7">
        <v>40</v>
      </c>
      <c r="F80" s="7">
        <v>40</v>
      </c>
    </row>
    <row r="81" spans="2:6">
      <c r="B81" s="16">
        <v>5</v>
      </c>
      <c r="C81" s="13" t="s">
        <v>19</v>
      </c>
      <c r="D81" s="7" t="s">
        <v>1</v>
      </c>
      <c r="E81" s="7">
        <v>40</v>
      </c>
      <c r="F81" s="7">
        <v>42</v>
      </c>
    </row>
    <row r="82" spans="2:6">
      <c r="B82" s="231" t="s">
        <v>82</v>
      </c>
      <c r="C82" s="232"/>
      <c r="D82" s="4" t="s">
        <v>1</v>
      </c>
      <c r="E82" s="4">
        <f>E69+E71+E74+E76+E63</f>
        <v>660</v>
      </c>
      <c r="F82" s="4">
        <f>F69+F71+F74+F76+F63</f>
        <v>720</v>
      </c>
    </row>
    <row r="83" spans="2:6">
      <c r="B83" s="236" t="s">
        <v>194</v>
      </c>
      <c r="C83" s="237"/>
      <c r="D83" s="237"/>
      <c r="E83" s="237"/>
      <c r="F83" s="237"/>
    </row>
    <row r="84" spans="2:6">
      <c r="B84" s="17" t="s">
        <v>83</v>
      </c>
      <c r="C84" s="11" t="s">
        <v>0</v>
      </c>
      <c r="D84" s="4" t="s">
        <v>1</v>
      </c>
      <c r="E84" s="4">
        <f>E85+E86+E87+E88+E89+E90</f>
        <v>170</v>
      </c>
      <c r="F84" s="4">
        <f>F85+F86+F87+F88+F89+F90</f>
        <v>184</v>
      </c>
    </row>
    <row r="85" spans="2:6">
      <c r="B85" s="16">
        <v>1</v>
      </c>
      <c r="C85" s="13" t="s">
        <v>41</v>
      </c>
      <c r="D85" s="7" t="s">
        <v>1</v>
      </c>
      <c r="E85" s="7">
        <v>30</v>
      </c>
      <c r="F85" s="7">
        <v>30</v>
      </c>
    </row>
    <row r="86" spans="2:6">
      <c r="B86" s="16">
        <v>2</v>
      </c>
      <c r="C86" s="13" t="s">
        <v>42</v>
      </c>
      <c r="D86" s="7" t="s">
        <v>1</v>
      </c>
      <c r="E86" s="7">
        <v>20</v>
      </c>
      <c r="F86" s="7">
        <v>24</v>
      </c>
    </row>
    <row r="87" spans="2:6">
      <c r="B87" s="16">
        <v>3</v>
      </c>
      <c r="C87" s="13" t="s">
        <v>43</v>
      </c>
      <c r="D87" s="7" t="s">
        <v>1</v>
      </c>
      <c r="E87" s="7">
        <v>50</v>
      </c>
      <c r="F87" s="7">
        <v>50</v>
      </c>
    </row>
    <row r="88" spans="2:6">
      <c r="B88" s="16">
        <v>4</v>
      </c>
      <c r="C88" s="13" t="s">
        <v>44</v>
      </c>
      <c r="D88" s="7" t="s">
        <v>1</v>
      </c>
      <c r="E88" s="7">
        <v>10</v>
      </c>
      <c r="F88" s="7">
        <v>10</v>
      </c>
    </row>
    <row r="89" spans="2:6">
      <c r="B89" s="16">
        <v>5</v>
      </c>
      <c r="C89" s="13" t="s">
        <v>45</v>
      </c>
      <c r="D89" s="7" t="s">
        <v>1</v>
      </c>
      <c r="E89" s="7">
        <v>40</v>
      </c>
      <c r="F89" s="7">
        <v>50</v>
      </c>
    </row>
    <row r="90" spans="2:6">
      <c r="B90" s="16">
        <v>6</v>
      </c>
      <c r="C90" s="13" t="s">
        <v>46</v>
      </c>
      <c r="D90" s="7" t="s">
        <v>1</v>
      </c>
      <c r="E90" s="7">
        <v>20</v>
      </c>
      <c r="F90" s="7">
        <v>20</v>
      </c>
    </row>
    <row r="91" spans="2:6">
      <c r="B91" s="17" t="s">
        <v>83</v>
      </c>
      <c r="C91" s="11" t="s">
        <v>4</v>
      </c>
      <c r="D91" s="4" t="s">
        <v>1</v>
      </c>
      <c r="E91" s="4">
        <f>E92+E93+E94+E95</f>
        <v>60</v>
      </c>
      <c r="F91" s="4">
        <f>F92+F93+F94+F95</f>
        <v>64</v>
      </c>
    </row>
    <row r="92" spans="2:6">
      <c r="B92" s="16">
        <v>1</v>
      </c>
      <c r="C92" s="13" t="s">
        <v>7</v>
      </c>
      <c r="D92" s="7" t="s">
        <v>1</v>
      </c>
      <c r="E92" s="7">
        <v>10</v>
      </c>
      <c r="F92" s="7">
        <v>12</v>
      </c>
    </row>
    <row r="93" spans="2:6">
      <c r="B93" s="16">
        <v>2</v>
      </c>
      <c r="C93" s="13" t="s">
        <v>42</v>
      </c>
      <c r="D93" s="7" t="s">
        <v>1</v>
      </c>
      <c r="E93" s="7">
        <v>20</v>
      </c>
      <c r="F93" s="7">
        <v>20</v>
      </c>
    </row>
    <row r="94" spans="2:6">
      <c r="B94" s="16">
        <v>3</v>
      </c>
      <c r="C94" s="13" t="s">
        <v>7</v>
      </c>
      <c r="D94" s="7" t="s">
        <v>1</v>
      </c>
      <c r="E94" s="7">
        <v>20</v>
      </c>
      <c r="F94" s="7">
        <v>20</v>
      </c>
    </row>
    <row r="95" spans="2:6">
      <c r="B95" s="16">
        <v>4</v>
      </c>
      <c r="C95" s="13" t="s">
        <v>47</v>
      </c>
      <c r="D95" s="7" t="s">
        <v>1</v>
      </c>
      <c r="E95" s="7">
        <v>10</v>
      </c>
      <c r="F95" s="7">
        <v>12</v>
      </c>
    </row>
    <row r="96" spans="2:6">
      <c r="B96" s="17" t="s">
        <v>83</v>
      </c>
      <c r="C96" s="11" t="s">
        <v>25</v>
      </c>
      <c r="D96" s="4" t="s">
        <v>1</v>
      </c>
      <c r="E96" s="4">
        <f>E97+E98+E99</f>
        <v>30</v>
      </c>
      <c r="F96" s="4">
        <f>F97+F98+F99</f>
        <v>38</v>
      </c>
    </row>
    <row r="97" spans="2:7">
      <c r="B97" s="16">
        <v>1</v>
      </c>
      <c r="C97" s="13" t="s">
        <v>20</v>
      </c>
      <c r="D97" s="7" t="s">
        <v>1</v>
      </c>
      <c r="E97" s="7">
        <v>10</v>
      </c>
      <c r="F97" s="7">
        <v>10</v>
      </c>
      <c r="G97" s="242">
        <v>41768</v>
      </c>
    </row>
    <row r="98" spans="2:7">
      <c r="B98" s="16">
        <v>2</v>
      </c>
      <c r="C98" s="13" t="s">
        <v>7</v>
      </c>
      <c r="D98" s="7" t="s">
        <v>1</v>
      </c>
      <c r="E98" s="7">
        <v>10</v>
      </c>
      <c r="F98" s="7">
        <v>14</v>
      </c>
      <c r="G98" s="243"/>
    </row>
    <row r="99" spans="2:7">
      <c r="B99" s="16">
        <v>3</v>
      </c>
      <c r="C99" s="13" t="s">
        <v>48</v>
      </c>
      <c r="D99" s="7" t="s">
        <v>1</v>
      </c>
      <c r="E99" s="7">
        <v>10</v>
      </c>
      <c r="F99" s="7">
        <v>14</v>
      </c>
    </row>
    <row r="100" spans="2:7">
      <c r="B100" s="17" t="s">
        <v>83</v>
      </c>
      <c r="C100" s="11" t="s">
        <v>12</v>
      </c>
      <c r="D100" s="4" t="s">
        <v>1</v>
      </c>
      <c r="E100" s="4">
        <f>E101+E103+E102</f>
        <v>90</v>
      </c>
      <c r="F100" s="4">
        <f>F101+F103+F102</f>
        <v>90</v>
      </c>
    </row>
    <row r="101" spans="2:7">
      <c r="B101" s="16">
        <v>1</v>
      </c>
      <c r="C101" s="13" t="s">
        <v>49</v>
      </c>
      <c r="D101" s="7" t="s">
        <v>1</v>
      </c>
      <c r="E101" s="7">
        <v>30</v>
      </c>
      <c r="F101" s="7">
        <v>30</v>
      </c>
    </row>
    <row r="102" spans="2:7">
      <c r="B102" s="16">
        <v>2</v>
      </c>
      <c r="C102" s="13" t="s">
        <v>20</v>
      </c>
      <c r="D102" s="7" t="s">
        <v>1</v>
      </c>
      <c r="E102" s="7">
        <v>30</v>
      </c>
      <c r="F102" s="7">
        <v>30</v>
      </c>
    </row>
    <row r="103" spans="2:7">
      <c r="B103" s="16">
        <v>3</v>
      </c>
      <c r="C103" s="13" t="s">
        <v>50</v>
      </c>
      <c r="D103" s="7" t="s">
        <v>1</v>
      </c>
      <c r="E103" s="7">
        <v>30</v>
      </c>
      <c r="F103" s="7">
        <v>30</v>
      </c>
    </row>
    <row r="104" spans="2:7">
      <c r="B104" s="17" t="s">
        <v>83</v>
      </c>
      <c r="C104" s="9" t="s">
        <v>16</v>
      </c>
      <c r="D104" s="4" t="s">
        <v>1</v>
      </c>
      <c r="E104" s="4">
        <f>E105+E106+E107+E108+E109+E110+E111+E112</f>
        <v>290</v>
      </c>
      <c r="F104" s="4">
        <f>F105+F106+F107+F108+F109+F110+F111+F112</f>
        <v>314</v>
      </c>
    </row>
    <row r="105" spans="2:7">
      <c r="B105" s="16">
        <v>1</v>
      </c>
      <c r="C105" s="13" t="s">
        <v>51</v>
      </c>
      <c r="D105" s="7" t="s">
        <v>1</v>
      </c>
      <c r="E105" s="7">
        <v>30</v>
      </c>
      <c r="F105" s="7">
        <v>30</v>
      </c>
    </row>
    <row r="106" spans="2:7">
      <c r="B106" s="16">
        <v>2</v>
      </c>
      <c r="C106" s="13" t="s">
        <v>52</v>
      </c>
      <c r="D106" s="7" t="s">
        <v>1</v>
      </c>
      <c r="E106" s="7">
        <v>50</v>
      </c>
      <c r="F106" s="7">
        <v>60</v>
      </c>
    </row>
    <row r="107" spans="2:7">
      <c r="B107" s="16">
        <v>3</v>
      </c>
      <c r="C107" s="13" t="s">
        <v>53</v>
      </c>
      <c r="D107" s="7" t="s">
        <v>1</v>
      </c>
      <c r="E107" s="7">
        <v>70</v>
      </c>
      <c r="F107" s="7">
        <v>80</v>
      </c>
    </row>
    <row r="108" spans="2:7">
      <c r="B108" s="16">
        <v>4</v>
      </c>
      <c r="C108" s="13" t="s">
        <v>54</v>
      </c>
      <c r="D108" s="7" t="s">
        <v>1</v>
      </c>
      <c r="E108" s="7">
        <v>25</v>
      </c>
      <c r="F108" s="7">
        <v>25</v>
      </c>
    </row>
    <row r="109" spans="2:7">
      <c r="B109" s="16">
        <v>5</v>
      </c>
      <c r="C109" s="13" t="s">
        <v>22</v>
      </c>
      <c r="D109" s="7" t="s">
        <v>1</v>
      </c>
      <c r="E109" s="7">
        <v>40</v>
      </c>
      <c r="F109" s="7">
        <v>44</v>
      </c>
    </row>
    <row r="110" spans="2:7">
      <c r="B110" s="16">
        <v>6</v>
      </c>
      <c r="C110" s="13" t="s">
        <v>55</v>
      </c>
      <c r="D110" s="7" t="s">
        <v>1</v>
      </c>
      <c r="E110" s="7">
        <v>25</v>
      </c>
      <c r="F110" s="7">
        <v>25</v>
      </c>
    </row>
    <row r="111" spans="2:7">
      <c r="B111" s="16">
        <v>7</v>
      </c>
      <c r="C111" s="13" t="s">
        <v>20</v>
      </c>
      <c r="D111" s="7" t="s">
        <v>1</v>
      </c>
      <c r="E111" s="7">
        <v>20</v>
      </c>
      <c r="F111" s="7">
        <v>20</v>
      </c>
    </row>
    <row r="112" spans="2:7">
      <c r="B112" s="16">
        <v>8</v>
      </c>
      <c r="C112" s="13" t="s">
        <v>56</v>
      </c>
      <c r="D112" s="7" t="s">
        <v>1</v>
      </c>
      <c r="E112" s="7">
        <v>30</v>
      </c>
      <c r="F112" s="7">
        <v>30</v>
      </c>
    </row>
    <row r="113" spans="2:6">
      <c r="B113" s="231" t="s">
        <v>82</v>
      </c>
      <c r="C113" s="232"/>
      <c r="D113" s="4" t="s">
        <v>1</v>
      </c>
      <c r="E113" s="4">
        <f>E84+E91+E96+E100+E104</f>
        <v>640</v>
      </c>
      <c r="F113" s="4">
        <f>F84+F91+F96+F100+F104</f>
        <v>690</v>
      </c>
    </row>
    <row r="114" spans="2:6">
      <c r="B114" s="236" t="s">
        <v>195</v>
      </c>
      <c r="C114" s="237"/>
      <c r="D114" s="237"/>
      <c r="E114" s="237"/>
      <c r="F114" s="237"/>
    </row>
    <row r="115" spans="2:6">
      <c r="B115" s="17" t="s">
        <v>83</v>
      </c>
      <c r="C115" s="11" t="s">
        <v>0</v>
      </c>
      <c r="D115" s="4" t="s">
        <v>1</v>
      </c>
      <c r="E115" s="4">
        <f>E116+E117+E118+E119</f>
        <v>180</v>
      </c>
      <c r="F115" s="4">
        <f>F116+F117+F118+F119</f>
        <v>200</v>
      </c>
    </row>
    <row r="116" spans="2:6">
      <c r="B116" s="16">
        <v>1</v>
      </c>
      <c r="C116" s="14" t="s">
        <v>57</v>
      </c>
      <c r="D116" s="7" t="s">
        <v>1</v>
      </c>
      <c r="E116" s="7">
        <v>20</v>
      </c>
      <c r="F116" s="5">
        <v>20</v>
      </c>
    </row>
    <row r="117" spans="2:6">
      <c r="B117" s="16">
        <v>2</v>
      </c>
      <c r="C117" s="14" t="s">
        <v>49</v>
      </c>
      <c r="D117" s="7" t="s">
        <v>1</v>
      </c>
      <c r="E117" s="7">
        <v>40</v>
      </c>
      <c r="F117" s="5">
        <v>40</v>
      </c>
    </row>
    <row r="118" spans="2:6">
      <c r="B118" s="16">
        <v>3</v>
      </c>
      <c r="C118" s="14" t="s">
        <v>58</v>
      </c>
      <c r="D118" s="7" t="s">
        <v>1</v>
      </c>
      <c r="E118" s="7">
        <v>70</v>
      </c>
      <c r="F118" s="5">
        <v>80</v>
      </c>
    </row>
    <row r="119" spans="2:6">
      <c r="B119" s="16">
        <v>4</v>
      </c>
      <c r="C119" s="14" t="s">
        <v>59</v>
      </c>
      <c r="D119" s="7" t="s">
        <v>1</v>
      </c>
      <c r="E119" s="7">
        <v>50</v>
      </c>
      <c r="F119" s="5">
        <v>60</v>
      </c>
    </row>
    <row r="120" spans="2:6">
      <c r="B120" s="17" t="s">
        <v>83</v>
      </c>
      <c r="C120" s="11" t="s">
        <v>4</v>
      </c>
      <c r="D120" s="4" t="s">
        <v>1</v>
      </c>
      <c r="E120" s="4">
        <f>E121+E122</f>
        <v>60</v>
      </c>
      <c r="F120" s="4">
        <f>F121+F122</f>
        <v>63</v>
      </c>
    </row>
    <row r="121" spans="2:6">
      <c r="B121" s="16">
        <v>1</v>
      </c>
      <c r="C121" s="14" t="s">
        <v>60</v>
      </c>
      <c r="D121" s="7" t="s">
        <v>1</v>
      </c>
      <c r="E121" s="7">
        <v>35</v>
      </c>
      <c r="F121" s="5">
        <v>35</v>
      </c>
    </row>
    <row r="122" spans="2:6">
      <c r="B122" s="16">
        <v>2</v>
      </c>
      <c r="C122" s="14" t="s">
        <v>61</v>
      </c>
      <c r="D122" s="7" t="s">
        <v>1</v>
      </c>
      <c r="E122" s="7">
        <v>25</v>
      </c>
      <c r="F122" s="5">
        <v>28</v>
      </c>
    </row>
    <row r="123" spans="2:6">
      <c r="B123" s="17" t="s">
        <v>83</v>
      </c>
      <c r="C123" s="11" t="s">
        <v>25</v>
      </c>
      <c r="D123" s="4" t="s">
        <v>1</v>
      </c>
      <c r="E123" s="4">
        <f>E124+E125+E126</f>
        <v>180</v>
      </c>
      <c r="F123" s="4">
        <f>F124+F125+F126</f>
        <v>240</v>
      </c>
    </row>
    <row r="124" spans="2:6">
      <c r="B124" s="16">
        <v>1</v>
      </c>
      <c r="C124" s="14" t="s">
        <v>60</v>
      </c>
      <c r="D124" s="7" t="s">
        <v>1</v>
      </c>
      <c r="E124" s="7">
        <v>60</v>
      </c>
      <c r="F124" s="5">
        <v>80</v>
      </c>
    </row>
    <row r="125" spans="2:6">
      <c r="B125" s="16">
        <v>2</v>
      </c>
      <c r="C125" s="14" t="s">
        <v>62</v>
      </c>
      <c r="D125" s="7" t="s">
        <v>1</v>
      </c>
      <c r="E125" s="7">
        <v>60</v>
      </c>
      <c r="F125" s="5">
        <v>80</v>
      </c>
    </row>
    <row r="126" spans="2:6">
      <c r="B126" s="16">
        <v>3</v>
      </c>
      <c r="C126" s="14" t="s">
        <v>63</v>
      </c>
      <c r="D126" s="7" t="s">
        <v>1</v>
      </c>
      <c r="E126" s="7">
        <v>60</v>
      </c>
      <c r="F126" s="5">
        <v>80</v>
      </c>
    </row>
    <row r="127" spans="2:6">
      <c r="B127" s="17" t="s">
        <v>83</v>
      </c>
      <c r="C127" s="11" t="s">
        <v>12</v>
      </c>
      <c r="D127" s="4" t="s">
        <v>1</v>
      </c>
      <c r="E127" s="4">
        <f>E128+E129+E130</f>
        <v>125</v>
      </c>
      <c r="F127" s="4">
        <f>F128+F129+F130</f>
        <v>137</v>
      </c>
    </row>
    <row r="128" spans="2:6" ht="31.5">
      <c r="B128" s="16">
        <v>1</v>
      </c>
      <c r="C128" s="14" t="s">
        <v>64</v>
      </c>
      <c r="D128" s="7" t="s">
        <v>1</v>
      </c>
      <c r="E128" s="7">
        <v>70</v>
      </c>
      <c r="F128" s="5">
        <v>80</v>
      </c>
    </row>
    <row r="129" spans="2:6">
      <c r="B129" s="16">
        <v>2</v>
      </c>
      <c r="C129" s="14" t="s">
        <v>65</v>
      </c>
      <c r="D129" s="7" t="s">
        <v>1</v>
      </c>
      <c r="E129" s="7">
        <v>35</v>
      </c>
      <c r="F129" s="5">
        <v>35</v>
      </c>
    </row>
    <row r="130" spans="2:6">
      <c r="B130" s="16">
        <v>3</v>
      </c>
      <c r="C130" s="14" t="s">
        <v>49</v>
      </c>
      <c r="D130" s="7" t="s">
        <v>1</v>
      </c>
      <c r="E130" s="7">
        <v>20</v>
      </c>
      <c r="F130" s="5">
        <v>22</v>
      </c>
    </row>
    <row r="131" spans="2:6">
      <c r="B131" s="17" t="s">
        <v>83</v>
      </c>
      <c r="C131" s="9" t="s">
        <v>16</v>
      </c>
      <c r="D131" s="4" t="s">
        <v>1</v>
      </c>
      <c r="E131" s="4">
        <f>E132+E133+E134+E135+E136</f>
        <v>220</v>
      </c>
      <c r="F131" s="4">
        <f>F132+F133+F134+F135+F136</f>
        <v>245</v>
      </c>
    </row>
    <row r="132" spans="2:6">
      <c r="B132" s="16">
        <v>1</v>
      </c>
      <c r="C132" s="14" t="s">
        <v>66</v>
      </c>
      <c r="D132" s="7" t="s">
        <v>1</v>
      </c>
      <c r="E132" s="7">
        <v>100</v>
      </c>
      <c r="F132" s="5">
        <v>125</v>
      </c>
    </row>
    <row r="133" spans="2:6">
      <c r="B133" s="16">
        <v>2</v>
      </c>
      <c r="C133" s="14" t="s">
        <v>49</v>
      </c>
      <c r="D133" s="7" t="s">
        <v>1</v>
      </c>
      <c r="E133" s="7">
        <v>30</v>
      </c>
      <c r="F133" s="5">
        <v>30</v>
      </c>
    </row>
    <row r="134" spans="2:6">
      <c r="B134" s="16">
        <v>3</v>
      </c>
      <c r="C134" s="14" t="s">
        <v>58</v>
      </c>
      <c r="D134" s="7" t="s">
        <v>1</v>
      </c>
      <c r="E134" s="7">
        <v>20</v>
      </c>
      <c r="F134" s="5">
        <v>20</v>
      </c>
    </row>
    <row r="135" spans="2:6">
      <c r="B135" s="16">
        <v>4</v>
      </c>
      <c r="C135" s="14" t="s">
        <v>67</v>
      </c>
      <c r="D135" s="7" t="s">
        <v>1</v>
      </c>
      <c r="E135" s="7">
        <v>30</v>
      </c>
      <c r="F135" s="5">
        <v>30</v>
      </c>
    </row>
    <row r="136" spans="2:6">
      <c r="B136" s="16">
        <v>5</v>
      </c>
      <c r="C136" s="14" t="s">
        <v>7</v>
      </c>
      <c r="D136" s="7" t="s">
        <v>1</v>
      </c>
      <c r="E136" s="7">
        <v>40</v>
      </c>
      <c r="F136" s="5">
        <v>40</v>
      </c>
    </row>
    <row r="137" spans="2:6">
      <c r="B137" s="231" t="s">
        <v>82</v>
      </c>
      <c r="C137" s="232"/>
      <c r="D137" s="4" t="s">
        <v>1</v>
      </c>
      <c r="E137" s="4">
        <f>E115+E120+E123+E127+E131</f>
        <v>765</v>
      </c>
      <c r="F137" s="4">
        <f>F115+F120+F123+F127+F131</f>
        <v>885</v>
      </c>
    </row>
    <row r="138" spans="2:6">
      <c r="B138" s="236" t="s">
        <v>196</v>
      </c>
      <c r="C138" s="237"/>
      <c r="D138" s="237"/>
      <c r="E138" s="237"/>
      <c r="F138" s="237"/>
    </row>
    <row r="139" spans="2:6">
      <c r="B139" s="17" t="s">
        <v>83</v>
      </c>
      <c r="C139" s="9" t="s">
        <v>0</v>
      </c>
      <c r="D139" s="4" t="s">
        <v>1</v>
      </c>
      <c r="E139" s="4">
        <f>E140+E141+E142+E143</f>
        <v>120</v>
      </c>
      <c r="F139" s="4">
        <f>F140+F141+F142+F143</f>
        <v>120</v>
      </c>
    </row>
    <row r="140" spans="2:6">
      <c r="B140" s="16">
        <v>1</v>
      </c>
      <c r="C140" s="15" t="s">
        <v>68</v>
      </c>
      <c r="D140" s="7" t="s">
        <v>1</v>
      </c>
      <c r="E140" s="7">
        <v>10</v>
      </c>
      <c r="F140" s="5">
        <v>10</v>
      </c>
    </row>
    <row r="141" spans="2:6">
      <c r="B141" s="16">
        <v>2</v>
      </c>
      <c r="C141" s="15" t="s">
        <v>49</v>
      </c>
      <c r="D141" s="7" t="s">
        <v>1</v>
      </c>
      <c r="E141" s="7">
        <v>20</v>
      </c>
      <c r="F141" s="5">
        <v>20</v>
      </c>
    </row>
    <row r="142" spans="2:6">
      <c r="B142" s="16">
        <v>3</v>
      </c>
      <c r="C142" s="15" t="s">
        <v>69</v>
      </c>
      <c r="D142" s="7" t="s">
        <v>1</v>
      </c>
      <c r="E142" s="7">
        <v>70</v>
      </c>
      <c r="F142" s="5">
        <v>70</v>
      </c>
    </row>
    <row r="143" spans="2:6" ht="47.25">
      <c r="B143" s="16">
        <v>4</v>
      </c>
      <c r="C143" s="15" t="s">
        <v>70</v>
      </c>
      <c r="D143" s="7" t="s">
        <v>1</v>
      </c>
      <c r="E143" s="7">
        <v>20</v>
      </c>
      <c r="F143" s="5">
        <v>20</v>
      </c>
    </row>
    <row r="144" spans="2:6">
      <c r="B144" s="17" t="s">
        <v>83</v>
      </c>
      <c r="C144" s="9" t="s">
        <v>4</v>
      </c>
      <c r="D144" s="4" t="s">
        <v>1</v>
      </c>
      <c r="E144" s="4">
        <f>E145+E146+E147</f>
        <v>70</v>
      </c>
      <c r="F144" s="4">
        <f>F145+F146+F147</f>
        <v>73</v>
      </c>
    </row>
    <row r="145" spans="2:6" ht="31.5">
      <c r="B145" s="16">
        <v>1</v>
      </c>
      <c r="C145" s="15" t="s">
        <v>71</v>
      </c>
      <c r="D145" s="7" t="s">
        <v>1</v>
      </c>
      <c r="E145" s="7">
        <v>45</v>
      </c>
      <c r="F145" s="5">
        <v>45</v>
      </c>
    </row>
    <row r="146" spans="2:6">
      <c r="B146" s="16">
        <v>2</v>
      </c>
      <c r="C146" s="15" t="s">
        <v>72</v>
      </c>
      <c r="D146" s="7" t="s">
        <v>1</v>
      </c>
      <c r="E146" s="7">
        <v>15</v>
      </c>
      <c r="F146" s="5">
        <v>16</v>
      </c>
    </row>
    <row r="147" spans="2:6">
      <c r="B147" s="16">
        <v>3</v>
      </c>
      <c r="C147" s="15" t="s">
        <v>73</v>
      </c>
      <c r="D147" s="7" t="s">
        <v>1</v>
      </c>
      <c r="E147" s="7">
        <v>10</v>
      </c>
      <c r="F147" s="5">
        <v>12</v>
      </c>
    </row>
    <row r="148" spans="2:6">
      <c r="B148" s="17" t="s">
        <v>83</v>
      </c>
      <c r="C148" s="11" t="s">
        <v>25</v>
      </c>
      <c r="D148" s="4" t="s">
        <v>1</v>
      </c>
      <c r="E148" s="4">
        <f>E149+E150+E151</f>
        <v>235</v>
      </c>
      <c r="F148" s="4">
        <f>F149+F150+F151</f>
        <v>285</v>
      </c>
    </row>
    <row r="149" spans="2:6" ht="31.5">
      <c r="B149" s="16">
        <v>1</v>
      </c>
      <c r="C149" s="15" t="s">
        <v>74</v>
      </c>
      <c r="D149" s="7" t="s">
        <v>1</v>
      </c>
      <c r="E149" s="7">
        <v>200</v>
      </c>
      <c r="F149" s="5">
        <v>250</v>
      </c>
    </row>
    <row r="150" spans="2:6">
      <c r="B150" s="16">
        <v>2</v>
      </c>
      <c r="C150" s="15" t="s">
        <v>49</v>
      </c>
      <c r="D150" s="7" t="s">
        <v>1</v>
      </c>
      <c r="E150" s="7">
        <v>20</v>
      </c>
      <c r="F150" s="5">
        <v>20</v>
      </c>
    </row>
    <row r="151" spans="2:6">
      <c r="B151" s="16">
        <v>3</v>
      </c>
      <c r="C151" s="15" t="s">
        <v>75</v>
      </c>
      <c r="D151" s="7" t="s">
        <v>1</v>
      </c>
      <c r="E151" s="7">
        <v>15</v>
      </c>
      <c r="F151" s="5">
        <v>15</v>
      </c>
    </row>
    <row r="152" spans="2:6">
      <c r="B152" s="17" t="s">
        <v>83</v>
      </c>
      <c r="C152" s="9" t="s">
        <v>12</v>
      </c>
      <c r="D152" s="4" t="s">
        <v>1</v>
      </c>
      <c r="E152" s="4">
        <f>E153+E154+E155</f>
        <v>100</v>
      </c>
      <c r="F152" s="4">
        <f>F153+F154+F155</f>
        <v>100</v>
      </c>
    </row>
    <row r="153" spans="2:6">
      <c r="B153" s="16">
        <v>1</v>
      </c>
      <c r="C153" s="15" t="s">
        <v>76</v>
      </c>
      <c r="D153" s="7" t="s">
        <v>1</v>
      </c>
      <c r="E153" s="7">
        <v>50</v>
      </c>
      <c r="F153" s="5">
        <v>50</v>
      </c>
    </row>
    <row r="154" spans="2:6">
      <c r="B154" s="16">
        <v>2</v>
      </c>
      <c r="C154" s="15" t="s">
        <v>77</v>
      </c>
      <c r="D154" s="7" t="s">
        <v>1</v>
      </c>
      <c r="E154" s="7">
        <v>20</v>
      </c>
      <c r="F154" s="5">
        <v>20</v>
      </c>
    </row>
    <row r="155" spans="2:6">
      <c r="B155" s="16">
        <v>3</v>
      </c>
      <c r="C155" s="15" t="s">
        <v>49</v>
      </c>
      <c r="D155" s="7" t="s">
        <v>1</v>
      </c>
      <c r="E155" s="7">
        <v>30</v>
      </c>
      <c r="F155" s="5">
        <v>30</v>
      </c>
    </row>
    <row r="156" spans="2:6">
      <c r="B156" s="17" t="s">
        <v>83</v>
      </c>
      <c r="C156" s="9" t="s">
        <v>16</v>
      </c>
      <c r="D156" s="4" t="s">
        <v>1</v>
      </c>
      <c r="E156" s="4">
        <f>E157+E158+E159+E160+E161+E162+E163</f>
        <v>245</v>
      </c>
      <c r="F156" s="4">
        <f>F157+F158+F159+F160+F161+F162+F163</f>
        <v>247</v>
      </c>
    </row>
    <row r="157" spans="2:6">
      <c r="B157" s="16">
        <v>1</v>
      </c>
      <c r="C157" s="15" t="s">
        <v>78</v>
      </c>
      <c r="D157" s="7" t="s">
        <v>1</v>
      </c>
      <c r="E157" s="7">
        <v>30</v>
      </c>
      <c r="F157" s="5">
        <v>30</v>
      </c>
    </row>
    <row r="158" spans="2:6" ht="31.5">
      <c r="B158" s="16">
        <v>2</v>
      </c>
      <c r="C158" s="15" t="s">
        <v>79</v>
      </c>
      <c r="D158" s="7" t="s">
        <v>1</v>
      </c>
      <c r="E158" s="7">
        <v>15</v>
      </c>
      <c r="F158" s="5">
        <v>15</v>
      </c>
    </row>
    <row r="159" spans="2:6">
      <c r="B159" s="16">
        <v>3</v>
      </c>
      <c r="C159" s="15" t="s">
        <v>80</v>
      </c>
      <c r="D159" s="7" t="s">
        <v>1</v>
      </c>
      <c r="E159" s="7">
        <v>30</v>
      </c>
      <c r="F159" s="5">
        <v>30</v>
      </c>
    </row>
    <row r="160" spans="2:6" ht="47.25">
      <c r="B160" s="16">
        <v>4</v>
      </c>
      <c r="C160" s="15" t="s">
        <v>70</v>
      </c>
      <c r="D160" s="7" t="s">
        <v>1</v>
      </c>
      <c r="E160" s="7">
        <v>70</v>
      </c>
      <c r="F160" s="5">
        <v>72</v>
      </c>
    </row>
    <row r="161" spans="2:10">
      <c r="B161" s="16">
        <v>5</v>
      </c>
      <c r="C161" s="15" t="s">
        <v>20</v>
      </c>
      <c r="D161" s="7" t="s">
        <v>1</v>
      </c>
      <c r="E161" s="7">
        <v>40</v>
      </c>
      <c r="F161" s="5">
        <v>40</v>
      </c>
    </row>
    <row r="162" spans="2:10">
      <c r="B162" s="16">
        <v>6</v>
      </c>
      <c r="C162" s="15" t="s">
        <v>7</v>
      </c>
      <c r="D162" s="7" t="s">
        <v>1</v>
      </c>
      <c r="E162" s="7">
        <v>40</v>
      </c>
      <c r="F162" s="5">
        <v>40</v>
      </c>
    </row>
    <row r="163" spans="2:10">
      <c r="B163" s="16">
        <v>7</v>
      </c>
      <c r="C163" s="15" t="s">
        <v>81</v>
      </c>
      <c r="D163" s="7" t="s">
        <v>1</v>
      </c>
      <c r="E163" s="7">
        <v>20</v>
      </c>
      <c r="F163" s="5">
        <v>20</v>
      </c>
    </row>
    <row r="164" spans="2:10">
      <c r="B164" s="231" t="s">
        <v>82</v>
      </c>
      <c r="C164" s="232"/>
      <c r="D164" s="4" t="s">
        <v>1</v>
      </c>
      <c r="E164" s="4">
        <f>E139+E144+E148+E152+E156</f>
        <v>770</v>
      </c>
      <c r="F164" s="4">
        <f>F139+F144+F148+F152+F156</f>
        <v>825</v>
      </c>
    </row>
    <row r="165" spans="2:10">
      <c r="B165" s="236" t="s">
        <v>197</v>
      </c>
      <c r="C165" s="237"/>
      <c r="D165" s="237"/>
      <c r="E165" s="237"/>
      <c r="F165" s="238"/>
    </row>
    <row r="166" spans="2:10" s="166" customFormat="1">
      <c r="B166" s="17" t="s">
        <v>83</v>
      </c>
      <c r="C166" s="9" t="s">
        <v>0</v>
      </c>
      <c r="D166" s="4" t="s">
        <v>1</v>
      </c>
      <c r="E166" s="4">
        <f>E167+E168+E169</f>
        <v>130</v>
      </c>
      <c r="F166" s="4">
        <f>F167+F168+F169</f>
        <v>137</v>
      </c>
      <c r="G166" s="6"/>
      <c r="H166"/>
      <c r="I166"/>
      <c r="J166"/>
    </row>
    <row r="167" spans="2:10" s="166" customFormat="1" ht="31.5">
      <c r="B167" s="16">
        <v>1</v>
      </c>
      <c r="C167" s="169" t="s">
        <v>180</v>
      </c>
      <c r="D167" s="7" t="s">
        <v>1</v>
      </c>
      <c r="E167" s="7">
        <v>70</v>
      </c>
      <c r="F167" s="16">
        <v>77</v>
      </c>
      <c r="G167" s="6"/>
      <c r="H167" s="173"/>
      <c r="I167" s="173"/>
      <c r="J167" s="173"/>
    </row>
    <row r="168" spans="2:10" s="166" customFormat="1" ht="31.5">
      <c r="B168" s="16">
        <v>2</v>
      </c>
      <c r="C168" s="169" t="s">
        <v>182</v>
      </c>
      <c r="D168" s="7" t="s">
        <v>1</v>
      </c>
      <c r="E168" s="7">
        <v>40</v>
      </c>
      <c r="F168" s="16">
        <v>40</v>
      </c>
      <c r="G168" s="6"/>
      <c r="H168" s="173"/>
      <c r="I168" s="173"/>
      <c r="J168" s="173"/>
    </row>
    <row r="169" spans="2:10" s="166" customFormat="1" ht="31.5">
      <c r="B169" s="16">
        <v>3</v>
      </c>
      <c r="C169" s="168" t="s">
        <v>183</v>
      </c>
      <c r="D169" s="7" t="s">
        <v>1</v>
      </c>
      <c r="E169" s="7">
        <v>20</v>
      </c>
      <c r="F169" s="16">
        <v>20</v>
      </c>
      <c r="G169" s="6"/>
      <c r="H169" s="173"/>
      <c r="I169" s="173"/>
      <c r="J169" s="173"/>
    </row>
    <row r="170" spans="2:10" s="166" customFormat="1">
      <c r="B170" s="17" t="s">
        <v>83</v>
      </c>
      <c r="C170" s="20" t="s">
        <v>4</v>
      </c>
      <c r="D170" s="4" t="s">
        <v>1</v>
      </c>
      <c r="E170" s="4">
        <f>E171+E172+E173</f>
        <v>115</v>
      </c>
      <c r="F170" s="4">
        <f>F171+F172+F173</f>
        <v>123</v>
      </c>
      <c r="G170" s="6"/>
      <c r="H170" s="173"/>
      <c r="I170" s="173"/>
      <c r="J170" s="173"/>
    </row>
    <row r="171" spans="2:10" s="166" customFormat="1" ht="31.5">
      <c r="B171" s="16">
        <v>1</v>
      </c>
      <c r="C171" s="169" t="s">
        <v>179</v>
      </c>
      <c r="D171" s="7" t="s">
        <v>1</v>
      </c>
      <c r="E171" s="7">
        <v>45</v>
      </c>
      <c r="F171" s="16">
        <v>45</v>
      </c>
      <c r="G171" s="6"/>
      <c r="H171" s="173"/>
      <c r="I171" s="173"/>
      <c r="J171" s="173"/>
    </row>
    <row r="172" spans="2:10" s="166" customFormat="1" ht="34.5" customHeight="1">
      <c r="B172" s="16">
        <v>2</v>
      </c>
      <c r="C172" s="169" t="s">
        <v>184</v>
      </c>
      <c r="D172" s="7" t="s">
        <v>1</v>
      </c>
      <c r="E172" s="7">
        <v>30</v>
      </c>
      <c r="F172" s="16">
        <v>36</v>
      </c>
      <c r="G172" s="6"/>
      <c r="H172" s="173"/>
      <c r="I172" s="173"/>
      <c r="J172" s="173"/>
    </row>
    <row r="173" spans="2:10" s="166" customFormat="1" ht="47.25">
      <c r="B173" s="16">
        <v>3</v>
      </c>
      <c r="C173" s="168" t="s">
        <v>185</v>
      </c>
      <c r="D173" s="7" t="s">
        <v>1</v>
      </c>
      <c r="E173" s="7">
        <v>40</v>
      </c>
      <c r="F173" s="16">
        <v>42</v>
      </c>
      <c r="G173" s="6"/>
      <c r="H173" s="173"/>
      <c r="I173" s="173"/>
      <c r="J173" s="173"/>
    </row>
    <row r="174" spans="2:10" s="166" customFormat="1">
      <c r="B174" s="17" t="s">
        <v>83</v>
      </c>
      <c r="C174" s="21" t="s">
        <v>25</v>
      </c>
      <c r="D174" s="4" t="s">
        <v>1</v>
      </c>
      <c r="E174" s="4">
        <f>E175+E176+E177</f>
        <v>85</v>
      </c>
      <c r="F174" s="4">
        <f>F175+F176+F177</f>
        <v>93</v>
      </c>
      <c r="G174" s="6"/>
      <c r="H174" s="173"/>
      <c r="I174" s="173"/>
      <c r="J174" s="173"/>
    </row>
    <row r="175" spans="2:10" s="166" customFormat="1">
      <c r="B175" s="16">
        <v>1</v>
      </c>
      <c r="C175" s="169" t="s">
        <v>178</v>
      </c>
      <c r="D175" s="7" t="s">
        <v>1</v>
      </c>
      <c r="E175" s="7">
        <v>20</v>
      </c>
      <c r="F175" s="7">
        <v>24</v>
      </c>
      <c r="G175" s="6"/>
      <c r="H175" s="173"/>
      <c r="I175" s="173"/>
      <c r="J175" s="173"/>
    </row>
    <row r="176" spans="2:10" s="166" customFormat="1" ht="31.5">
      <c r="B176" s="16">
        <v>2</v>
      </c>
      <c r="C176" s="169" t="s">
        <v>176</v>
      </c>
      <c r="D176" s="7" t="s">
        <v>1</v>
      </c>
      <c r="E176" s="7">
        <v>45</v>
      </c>
      <c r="F176" s="16">
        <v>48</v>
      </c>
      <c r="G176" s="167"/>
      <c r="H176" s="167"/>
      <c r="I176" s="167"/>
      <c r="J176" s="173"/>
    </row>
    <row r="177" spans="2:18" s="166" customFormat="1" ht="47.25">
      <c r="B177" s="16">
        <v>3</v>
      </c>
      <c r="C177" s="168" t="s">
        <v>175</v>
      </c>
      <c r="D177" s="7" t="s">
        <v>1</v>
      </c>
      <c r="E177" s="7">
        <v>20</v>
      </c>
      <c r="F177" s="7">
        <v>21</v>
      </c>
      <c r="G177" s="6"/>
      <c r="H177" s="173"/>
      <c r="I177" s="173"/>
      <c r="J177" s="173"/>
    </row>
    <row r="178" spans="2:18" s="166" customFormat="1">
      <c r="B178" s="17" t="s">
        <v>83</v>
      </c>
      <c r="C178" s="9" t="s">
        <v>12</v>
      </c>
      <c r="D178" s="4" t="s">
        <v>1</v>
      </c>
      <c r="E178" s="4">
        <f>E179+E180+E181</f>
        <v>155</v>
      </c>
      <c r="F178" s="4">
        <f>F179+F180+F181</f>
        <v>155</v>
      </c>
      <c r="G178" s="6"/>
      <c r="H178" s="173"/>
      <c r="I178" s="173"/>
      <c r="J178" s="173"/>
    </row>
    <row r="179" spans="2:18" s="166" customFormat="1" ht="31.5">
      <c r="B179" s="16">
        <v>1</v>
      </c>
      <c r="C179" s="169" t="s">
        <v>181</v>
      </c>
      <c r="D179" s="7" t="s">
        <v>1</v>
      </c>
      <c r="E179" s="7">
        <v>60</v>
      </c>
      <c r="F179" s="16">
        <v>60</v>
      </c>
      <c r="G179" s="6"/>
      <c r="H179" s="173"/>
      <c r="I179" s="173"/>
      <c r="J179" s="173"/>
    </row>
    <row r="180" spans="2:18" s="166" customFormat="1" ht="38.25" customHeight="1">
      <c r="B180" s="16">
        <v>2</v>
      </c>
      <c r="C180" s="169" t="s">
        <v>186</v>
      </c>
      <c r="D180" s="7" t="s">
        <v>1</v>
      </c>
      <c r="E180" s="7">
        <v>50</v>
      </c>
      <c r="F180" s="16">
        <v>50</v>
      </c>
      <c r="G180" s="6"/>
      <c r="H180" s="173"/>
      <c r="I180" s="173"/>
      <c r="J180" s="173"/>
    </row>
    <row r="181" spans="2:18" s="166" customFormat="1" ht="31.5">
      <c r="B181" s="16">
        <v>3</v>
      </c>
      <c r="C181" s="168" t="s">
        <v>187</v>
      </c>
      <c r="D181" s="7" t="s">
        <v>1</v>
      </c>
      <c r="E181" s="7">
        <v>45</v>
      </c>
      <c r="F181" s="16">
        <v>45</v>
      </c>
      <c r="G181" s="6"/>
      <c r="H181" s="173"/>
      <c r="I181" s="173"/>
      <c r="J181" s="173"/>
    </row>
    <row r="182" spans="2:18" s="166" customFormat="1">
      <c r="B182" s="17" t="s">
        <v>83</v>
      </c>
      <c r="C182" s="9" t="s">
        <v>16</v>
      </c>
      <c r="D182" s="4" t="s">
        <v>1</v>
      </c>
      <c r="E182" s="4">
        <f>E183+E184+E185</f>
        <v>410</v>
      </c>
      <c r="F182" s="4">
        <f>F183+F184+F185</f>
        <v>431</v>
      </c>
      <c r="G182" s="6"/>
      <c r="H182" s="173"/>
      <c r="I182" s="173"/>
      <c r="J182" s="173"/>
    </row>
    <row r="183" spans="2:18" s="166" customFormat="1" ht="31.5">
      <c r="B183" s="16">
        <v>1</v>
      </c>
      <c r="C183" s="169" t="s">
        <v>177</v>
      </c>
      <c r="D183" s="7" t="s">
        <v>1</v>
      </c>
      <c r="E183" s="7">
        <v>130</v>
      </c>
      <c r="F183" s="16">
        <v>130</v>
      </c>
      <c r="G183" s="6"/>
      <c r="H183" s="173"/>
      <c r="I183" s="173"/>
      <c r="J183" s="173"/>
    </row>
    <row r="184" spans="2:18" s="166" customFormat="1" ht="47.25">
      <c r="B184" s="16">
        <v>2</v>
      </c>
      <c r="C184" s="169" t="s">
        <v>188</v>
      </c>
      <c r="D184" s="7" t="s">
        <v>1</v>
      </c>
      <c r="E184" s="7">
        <v>150</v>
      </c>
      <c r="F184" s="16">
        <v>165</v>
      </c>
      <c r="G184" s="6"/>
      <c r="H184" s="173"/>
      <c r="I184" s="173"/>
      <c r="J184" s="173"/>
    </row>
    <row r="185" spans="2:18" s="166" customFormat="1" ht="47.25">
      <c r="B185" s="16">
        <v>3</v>
      </c>
      <c r="C185" s="168" t="s">
        <v>189</v>
      </c>
      <c r="D185" s="7" t="s">
        <v>1</v>
      </c>
      <c r="E185" s="7">
        <v>130</v>
      </c>
      <c r="F185" s="16">
        <v>136</v>
      </c>
      <c r="G185" s="6"/>
      <c r="H185" s="173"/>
      <c r="I185" s="173"/>
      <c r="J185" s="173"/>
    </row>
    <row r="186" spans="2:18" s="178" customFormat="1">
      <c r="B186" s="231" t="s">
        <v>82</v>
      </c>
      <c r="C186" s="232"/>
      <c r="D186" s="4" t="s">
        <v>1</v>
      </c>
      <c r="E186" s="4">
        <f>E123+E127+E131+E135+E139</f>
        <v>675</v>
      </c>
      <c r="F186" s="4">
        <f>F182+F178+F174+F170+F166</f>
        <v>939</v>
      </c>
      <c r="G186" s="6"/>
      <c r="H186" s="173"/>
      <c r="I186" s="173"/>
      <c r="J186" s="173"/>
    </row>
    <row r="187" spans="2:18" s="178" customFormat="1" ht="16.5" thickBot="1">
      <c r="B187" s="239" t="s">
        <v>200</v>
      </c>
      <c r="C187" s="240"/>
      <c r="D187" s="240"/>
      <c r="E187" s="240"/>
      <c r="F187" s="241"/>
      <c r="G187" s="6"/>
      <c r="H187" s="173"/>
      <c r="I187" s="173"/>
      <c r="J187" s="173"/>
    </row>
    <row r="188" spans="2:18" s="178" customFormat="1">
      <c r="B188" s="17" t="s">
        <v>83</v>
      </c>
      <c r="C188" s="9" t="s">
        <v>0</v>
      </c>
      <c r="D188" s="177"/>
      <c r="E188" s="177"/>
      <c r="F188" s="181">
        <f>F189+F190+F191+F192+F193+F194+F195+F196</f>
        <v>535</v>
      </c>
      <c r="G188" s="6"/>
      <c r="H188" s="173"/>
      <c r="I188" s="173"/>
      <c r="J188" s="173"/>
      <c r="K188" s="178">
        <f>F188+F166+F139</f>
        <v>792</v>
      </c>
      <c r="L188" s="184">
        <v>87</v>
      </c>
      <c r="M188" s="184">
        <v>90</v>
      </c>
      <c r="N188" s="184">
        <v>91</v>
      </c>
      <c r="O188" s="184">
        <v>158</v>
      </c>
      <c r="P188" s="184">
        <v>148</v>
      </c>
      <c r="Q188" s="184">
        <v>25</v>
      </c>
      <c r="R188" s="178">
        <f>SUM(L188:Q188)</f>
        <v>599</v>
      </c>
    </row>
    <row r="189" spans="2:18" s="178" customFormat="1" ht="16.5" thickBot="1">
      <c r="B189" s="16">
        <v>1</v>
      </c>
      <c r="C189" s="168" t="s">
        <v>201</v>
      </c>
      <c r="D189" s="7"/>
      <c r="E189" s="7"/>
      <c r="F189" s="16">
        <v>50</v>
      </c>
      <c r="G189" s="6"/>
      <c r="H189" s="173"/>
      <c r="I189" s="173"/>
      <c r="J189" s="173"/>
      <c r="L189" s="185">
        <f>L188*100/R188</f>
        <v>14.524207011686144</v>
      </c>
      <c r="M189" s="185">
        <f>M188*100/R188</f>
        <v>15.025041736227045</v>
      </c>
      <c r="N189" s="185">
        <f>N188*100/R188</f>
        <v>15.191986644407345</v>
      </c>
      <c r="O189" s="185">
        <f>O188*100/R188</f>
        <v>26.37729549248748</v>
      </c>
      <c r="P189" s="185">
        <f>P188*100/R188</f>
        <v>24.707846410684475</v>
      </c>
      <c r="Q189" s="185">
        <f>Q188*100/R188</f>
        <v>4.1736227045075127</v>
      </c>
      <c r="R189" s="180">
        <f>SUM(L189:Q189)</f>
        <v>99.999999999999986</v>
      </c>
    </row>
    <row r="190" spans="2:18" s="178" customFormat="1">
      <c r="B190" s="16">
        <v>2</v>
      </c>
      <c r="C190" s="168" t="s">
        <v>202</v>
      </c>
      <c r="D190" s="7"/>
      <c r="E190" s="7"/>
      <c r="F190" s="16">
        <v>30</v>
      </c>
      <c r="G190" s="6"/>
      <c r="H190" s="173"/>
      <c r="I190" s="173"/>
      <c r="J190" s="173"/>
      <c r="L190" s="178">
        <f>K188/100*L189</f>
        <v>115.03171953255426</v>
      </c>
      <c r="M190" s="180">
        <f>K188/100*M189</f>
        <v>118.9983305509182</v>
      </c>
      <c r="N190" s="180">
        <f>K188/100*N189</f>
        <v>120.32053422370618</v>
      </c>
      <c r="O190" s="180">
        <f>K188/100*O189</f>
        <v>208.90818030050085</v>
      </c>
      <c r="P190" s="180">
        <f>K188/100*P189</f>
        <v>195.68614357262103</v>
      </c>
      <c r="Q190" s="180">
        <f>K188/100*Q189</f>
        <v>33.055091819699499</v>
      </c>
      <c r="R190" s="180">
        <f>SUM(L190:Q190)</f>
        <v>792</v>
      </c>
    </row>
    <row r="191" spans="2:18" s="178" customFormat="1">
      <c r="B191" s="16">
        <v>3</v>
      </c>
      <c r="C191" s="168" t="s">
        <v>205</v>
      </c>
      <c r="D191" s="7"/>
      <c r="E191" s="7"/>
      <c r="F191" s="16">
        <v>45</v>
      </c>
      <c r="G191" s="6"/>
      <c r="H191" s="173"/>
      <c r="I191" s="173"/>
      <c r="J191" s="173"/>
      <c r="L191" s="178">
        <v>115</v>
      </c>
      <c r="M191" s="178">
        <v>119</v>
      </c>
      <c r="N191" s="178">
        <v>120</v>
      </c>
      <c r="O191" s="178">
        <v>209</v>
      </c>
      <c r="P191" s="178">
        <v>196</v>
      </c>
      <c r="Q191" s="178">
        <v>33</v>
      </c>
      <c r="R191" s="180">
        <f>SUM(L191:Q191)</f>
        <v>792</v>
      </c>
    </row>
    <row r="192" spans="2:18" s="178" customFormat="1">
      <c r="B192" s="16">
        <v>4</v>
      </c>
      <c r="C192" s="168" t="s">
        <v>87</v>
      </c>
      <c r="D192" s="7"/>
      <c r="E192" s="7"/>
      <c r="F192" s="16">
        <v>30</v>
      </c>
      <c r="G192" s="6"/>
      <c r="H192" s="173"/>
      <c r="I192" s="173"/>
      <c r="J192" s="173"/>
    </row>
    <row r="193" spans="2:26" s="178" customFormat="1">
      <c r="B193" s="16">
        <v>5</v>
      </c>
      <c r="C193" s="168" t="s">
        <v>203</v>
      </c>
      <c r="D193" s="7"/>
      <c r="E193" s="7"/>
      <c r="F193" s="16">
        <v>20</v>
      </c>
      <c r="G193" s="6"/>
      <c r="H193" s="173"/>
      <c r="I193" s="173"/>
      <c r="J193" s="173"/>
    </row>
    <row r="194" spans="2:26" s="178" customFormat="1">
      <c r="B194" s="16">
        <v>6</v>
      </c>
      <c r="C194" s="168" t="s">
        <v>204</v>
      </c>
      <c r="D194" s="7"/>
      <c r="E194" s="7"/>
      <c r="F194" s="16">
        <v>300</v>
      </c>
      <c r="G194" s="6"/>
      <c r="H194" s="173"/>
      <c r="I194" s="173"/>
      <c r="J194" s="173"/>
    </row>
    <row r="195" spans="2:26" s="178" customFormat="1">
      <c r="B195" s="16"/>
      <c r="C195" s="182" t="s">
        <v>209</v>
      </c>
      <c r="D195" s="7"/>
      <c r="E195" s="7"/>
      <c r="F195" s="16">
        <v>30</v>
      </c>
      <c r="G195" s="6"/>
      <c r="H195" s="173"/>
      <c r="I195" s="173"/>
      <c r="J195" s="173"/>
      <c r="K195" s="179"/>
      <c r="L195" s="186"/>
      <c r="M195" s="186"/>
      <c r="N195" s="187"/>
      <c r="O195" s="187"/>
      <c r="P195" s="187"/>
      <c r="Q195" s="187"/>
    </row>
    <row r="196" spans="2:26" s="178" customFormat="1" ht="16.5" thickBot="1">
      <c r="B196" s="16"/>
      <c r="C196" s="182" t="s">
        <v>210</v>
      </c>
      <c r="D196" s="7"/>
      <c r="E196" s="7"/>
      <c r="F196" s="16">
        <v>30</v>
      </c>
      <c r="G196" s="6"/>
      <c r="H196" s="173"/>
      <c r="I196" s="173"/>
      <c r="J196" s="173"/>
      <c r="U196" s="186"/>
      <c r="V196" s="186"/>
      <c r="W196" s="187"/>
      <c r="X196" s="187"/>
      <c r="Y196" s="187"/>
      <c r="Z196" s="187"/>
    </row>
    <row r="197" spans="2:26" s="178" customFormat="1">
      <c r="B197" s="17" t="s">
        <v>83</v>
      </c>
      <c r="C197" s="20" t="s">
        <v>4</v>
      </c>
      <c r="D197" s="7"/>
      <c r="E197" s="7"/>
      <c r="F197" s="17">
        <f>F198+F199+F200</f>
        <v>80</v>
      </c>
      <c r="G197" s="6"/>
      <c r="H197" s="173"/>
      <c r="I197" s="173"/>
      <c r="J197" s="173"/>
      <c r="K197" s="178">
        <f>F197+F170+F144</f>
        <v>276</v>
      </c>
      <c r="L197" s="184">
        <v>6</v>
      </c>
      <c r="M197" s="184">
        <v>35</v>
      </c>
      <c r="N197" s="184">
        <v>18</v>
      </c>
      <c r="O197" s="184">
        <v>20</v>
      </c>
      <c r="P197" s="184">
        <v>16</v>
      </c>
      <c r="Q197" s="184">
        <v>5</v>
      </c>
      <c r="R197" s="180">
        <f t="shared" ref="R197:R204" si="0">SUM(L197:Q197)</f>
        <v>100</v>
      </c>
    </row>
    <row r="198" spans="2:26" s="178" customFormat="1" ht="16.5" thickBot="1">
      <c r="B198" s="16">
        <v>1</v>
      </c>
      <c r="C198" s="168" t="s">
        <v>206</v>
      </c>
      <c r="D198" s="7"/>
      <c r="E198" s="7"/>
      <c r="F198" s="16">
        <v>37</v>
      </c>
      <c r="G198" s="6"/>
      <c r="H198" s="173"/>
      <c r="I198" s="173"/>
      <c r="J198" s="173"/>
      <c r="L198" s="185">
        <f>L197*100/R197</f>
        <v>6</v>
      </c>
      <c r="M198" s="185">
        <f>M197*100/R197</f>
        <v>35</v>
      </c>
      <c r="N198" s="185">
        <f>N197*100/R197</f>
        <v>18</v>
      </c>
      <c r="O198" s="185">
        <f>O197*100/R197</f>
        <v>20</v>
      </c>
      <c r="P198" s="185">
        <f>P197*100/R197</f>
        <v>16</v>
      </c>
      <c r="Q198" s="185">
        <f>Q197*100/R197</f>
        <v>5</v>
      </c>
      <c r="R198" s="180">
        <f t="shared" si="0"/>
        <v>100</v>
      </c>
      <c r="U198" s="180"/>
    </row>
    <row r="199" spans="2:26" s="178" customFormat="1">
      <c r="B199" s="16">
        <v>2</v>
      </c>
      <c r="C199" s="168" t="s">
        <v>207</v>
      </c>
      <c r="D199" s="7"/>
      <c r="E199" s="7"/>
      <c r="F199" s="16">
        <v>18</v>
      </c>
      <c r="G199" s="6"/>
      <c r="I199" s="183" t="s">
        <v>233</v>
      </c>
      <c r="J199" s="173">
        <v>15</v>
      </c>
      <c r="L199" s="188">
        <f>K197/100*L198</f>
        <v>16.559999999999999</v>
      </c>
      <c r="M199" s="188">
        <f>K197/100*M198</f>
        <v>96.6</v>
      </c>
      <c r="N199" s="188">
        <f>K197/100*N198</f>
        <v>49.679999999999993</v>
      </c>
      <c r="O199" s="188">
        <f>K197/100*O198</f>
        <v>55.199999999999996</v>
      </c>
      <c r="P199" s="188">
        <f>K197/100*P198</f>
        <v>44.16</v>
      </c>
      <c r="Q199" s="188">
        <f>K197/100*Q198</f>
        <v>13.799999999999999</v>
      </c>
      <c r="R199" s="180">
        <f t="shared" si="0"/>
        <v>275.99999999999994</v>
      </c>
      <c r="U199" s="180"/>
    </row>
    <row r="200" spans="2:26" s="178" customFormat="1" ht="16.5" thickBot="1">
      <c r="B200" s="16">
        <v>3</v>
      </c>
      <c r="C200" s="168" t="s">
        <v>216</v>
      </c>
      <c r="D200" s="7"/>
      <c r="E200" s="7"/>
      <c r="F200" s="16">
        <v>25</v>
      </c>
      <c r="G200" s="6"/>
      <c r="H200" s="180"/>
      <c r="I200" s="183"/>
      <c r="J200" s="173"/>
      <c r="L200" s="180">
        <v>16</v>
      </c>
      <c r="M200" s="180">
        <v>97</v>
      </c>
      <c r="N200" s="180">
        <v>50</v>
      </c>
      <c r="O200" s="180">
        <v>55</v>
      </c>
      <c r="P200" s="180">
        <v>44</v>
      </c>
      <c r="Q200" s="180">
        <v>14</v>
      </c>
      <c r="R200" s="180">
        <f t="shared" si="0"/>
        <v>276</v>
      </c>
      <c r="U200" s="180"/>
    </row>
    <row r="201" spans="2:26" s="178" customFormat="1">
      <c r="B201" s="17" t="s">
        <v>83</v>
      </c>
      <c r="C201" s="21" t="s">
        <v>25</v>
      </c>
      <c r="D201" s="7"/>
      <c r="E201" s="7"/>
      <c r="F201" s="17">
        <f>F202+F203+F204+F205+F206</f>
        <v>183</v>
      </c>
      <c r="G201" s="6"/>
      <c r="I201" s="183" t="s">
        <v>234</v>
      </c>
      <c r="J201" s="173">
        <v>15</v>
      </c>
      <c r="K201" s="178">
        <f>F201+F174+F148</f>
        <v>561</v>
      </c>
      <c r="L201" s="184">
        <v>61</v>
      </c>
      <c r="M201" s="184">
        <v>89</v>
      </c>
      <c r="N201" s="184">
        <v>81</v>
      </c>
      <c r="O201" s="184">
        <v>62</v>
      </c>
      <c r="P201" s="184">
        <v>61</v>
      </c>
      <c r="Q201" s="184">
        <v>36</v>
      </c>
      <c r="R201" s="180">
        <f t="shared" si="0"/>
        <v>390</v>
      </c>
      <c r="U201" s="180"/>
    </row>
    <row r="202" spans="2:26" s="178" customFormat="1" ht="16.5" thickBot="1">
      <c r="B202" s="16">
        <v>1</v>
      </c>
      <c r="C202" s="168" t="s">
        <v>211</v>
      </c>
      <c r="D202" s="7"/>
      <c r="E202" s="7"/>
      <c r="F202" s="16">
        <v>32</v>
      </c>
      <c r="G202" s="6"/>
      <c r="I202" s="183" t="s">
        <v>235</v>
      </c>
      <c r="J202" s="173">
        <v>15</v>
      </c>
      <c r="L202" s="185">
        <f>L201*100/R201</f>
        <v>15.641025641025641</v>
      </c>
      <c r="M202" s="185">
        <f>M201*100/R201</f>
        <v>22.820512820512821</v>
      </c>
      <c r="N202" s="185">
        <f>N201*100/R201</f>
        <v>20.76923076923077</v>
      </c>
      <c r="O202" s="185">
        <f>O201*100/R201</f>
        <v>15.897435897435898</v>
      </c>
      <c r="P202" s="185">
        <f>P201*100/R201</f>
        <v>15.641025641025641</v>
      </c>
      <c r="Q202" s="185">
        <f>Q201*100/R201</f>
        <v>9.2307692307692299</v>
      </c>
      <c r="R202" s="180">
        <f t="shared" si="0"/>
        <v>99.999999999999986</v>
      </c>
      <c r="U202" s="180"/>
    </row>
    <row r="203" spans="2:26" s="178" customFormat="1" ht="31.5">
      <c r="B203" s="16">
        <v>2</v>
      </c>
      <c r="C203" s="168" t="s">
        <v>212</v>
      </c>
      <c r="D203" s="7"/>
      <c r="E203" s="7"/>
      <c r="F203" s="16">
        <v>86</v>
      </c>
      <c r="G203" s="6"/>
      <c r="I203" s="183" t="s">
        <v>221</v>
      </c>
      <c r="J203" s="173">
        <v>70</v>
      </c>
      <c r="L203" s="188">
        <f>K201/100*L202</f>
        <v>87.746153846153845</v>
      </c>
      <c r="M203" s="188">
        <f>K201/100*M202</f>
        <v>128.02307692307693</v>
      </c>
      <c r="N203" s="188">
        <f>K201/100*N202</f>
        <v>116.51538461538463</v>
      </c>
      <c r="O203" s="188">
        <f>K201/100*O202</f>
        <v>89.184615384615398</v>
      </c>
      <c r="P203" s="188">
        <f>K201/100*P202</f>
        <v>87.746153846153845</v>
      </c>
      <c r="Q203" s="188">
        <f>K201/100*Q202</f>
        <v>51.784615384615385</v>
      </c>
      <c r="R203" s="180">
        <f t="shared" si="0"/>
        <v>561</v>
      </c>
      <c r="U203" s="180"/>
    </row>
    <row r="204" spans="2:26" s="178" customFormat="1">
      <c r="B204" s="16">
        <v>3</v>
      </c>
      <c r="C204" s="168" t="s">
        <v>213</v>
      </c>
      <c r="D204" s="7"/>
      <c r="E204" s="7"/>
      <c r="F204" s="16">
        <v>30</v>
      </c>
      <c r="G204" s="6"/>
      <c r="I204" s="183" t="s">
        <v>222</v>
      </c>
      <c r="J204" s="173">
        <v>25</v>
      </c>
      <c r="L204" s="178">
        <v>87</v>
      </c>
      <c r="M204" s="178">
        <v>128</v>
      </c>
      <c r="N204" s="178">
        <v>117</v>
      </c>
      <c r="O204" s="178">
        <v>89</v>
      </c>
      <c r="P204" s="178">
        <v>88</v>
      </c>
      <c r="Q204" s="178">
        <v>52</v>
      </c>
      <c r="R204" s="180">
        <f t="shared" si="0"/>
        <v>561</v>
      </c>
      <c r="U204" s="180"/>
    </row>
    <row r="205" spans="2:26" s="178" customFormat="1">
      <c r="B205" s="16">
        <v>4</v>
      </c>
      <c r="C205" s="168" t="s">
        <v>208</v>
      </c>
      <c r="D205" s="7"/>
      <c r="E205" s="7"/>
      <c r="F205" s="16">
        <v>20</v>
      </c>
      <c r="G205" s="6"/>
      <c r="I205" s="183" t="s">
        <v>223</v>
      </c>
      <c r="J205" s="173">
        <v>20</v>
      </c>
      <c r="U205" s="180"/>
    </row>
    <row r="206" spans="2:26" s="178" customFormat="1" ht="16.5" thickBot="1">
      <c r="B206" s="16">
        <v>5</v>
      </c>
      <c r="C206" s="168" t="s">
        <v>214</v>
      </c>
      <c r="D206" s="7"/>
      <c r="E206" s="7"/>
      <c r="F206" s="16">
        <v>15</v>
      </c>
      <c r="G206" s="6"/>
      <c r="I206" s="183" t="s">
        <v>224</v>
      </c>
      <c r="J206" s="173">
        <v>35</v>
      </c>
      <c r="U206" s="180"/>
    </row>
    <row r="207" spans="2:26" s="178" customFormat="1">
      <c r="B207" s="17" t="s">
        <v>83</v>
      </c>
      <c r="C207" s="9" t="s">
        <v>12</v>
      </c>
      <c r="D207" s="7"/>
      <c r="E207" s="7"/>
      <c r="F207" s="17">
        <f>F208+F210+F211+F212+F209</f>
        <v>514</v>
      </c>
      <c r="G207" s="6"/>
      <c r="I207" s="183" t="s">
        <v>226</v>
      </c>
      <c r="J207" s="173">
        <v>21</v>
      </c>
      <c r="K207" s="178">
        <f>F207+F178+F152</f>
        <v>769</v>
      </c>
      <c r="L207" s="184">
        <v>36</v>
      </c>
      <c r="M207" s="184">
        <v>63</v>
      </c>
      <c r="N207" s="184">
        <v>26</v>
      </c>
      <c r="O207" s="184">
        <v>39</v>
      </c>
      <c r="P207" s="184">
        <v>80</v>
      </c>
      <c r="Q207" s="184">
        <v>55</v>
      </c>
      <c r="R207" s="180">
        <f>SUM(L207:Q207)</f>
        <v>299</v>
      </c>
      <c r="T207" s="186"/>
      <c r="U207" s="186"/>
      <c r="V207" s="187"/>
      <c r="W207" s="187"/>
      <c r="X207" s="187"/>
      <c r="Y207" s="187"/>
    </row>
    <row r="208" spans="2:26" s="178" customFormat="1" ht="16.5" thickBot="1">
      <c r="B208" s="16">
        <v>1</v>
      </c>
      <c r="C208" s="168" t="s">
        <v>215</v>
      </c>
      <c r="D208" s="7"/>
      <c r="E208" s="7"/>
      <c r="F208" s="16">
        <v>60</v>
      </c>
      <c r="G208" s="6"/>
      <c r="H208" s="183" t="s">
        <v>229</v>
      </c>
      <c r="I208" s="183" t="s">
        <v>227</v>
      </c>
      <c r="J208" s="173">
        <v>55</v>
      </c>
      <c r="L208" s="185">
        <f>L207*100/R207</f>
        <v>12.040133779264215</v>
      </c>
      <c r="M208" s="185">
        <f>M207*100/R207</f>
        <v>21.070234113712374</v>
      </c>
      <c r="N208" s="185">
        <f>N207*100/R207</f>
        <v>8.695652173913043</v>
      </c>
      <c r="O208" s="185">
        <f>O207*100/R207</f>
        <v>13.043478260869565</v>
      </c>
      <c r="P208" s="185">
        <f>P207*100/R207</f>
        <v>26.755852842809364</v>
      </c>
      <c r="Q208" s="185">
        <f>Q207*100/R207</f>
        <v>18.394648829431439</v>
      </c>
      <c r="R208" s="180">
        <f>SUM(L208:Q208)</f>
        <v>100</v>
      </c>
      <c r="U208" s="180"/>
      <c r="V208" s="180"/>
    </row>
    <row r="209" spans="2:26" s="180" customFormat="1">
      <c r="B209" s="16">
        <v>2</v>
      </c>
      <c r="C209" s="168" t="s">
        <v>237</v>
      </c>
      <c r="D209" s="7"/>
      <c r="E209" s="7"/>
      <c r="F209" s="16">
        <v>27</v>
      </c>
      <c r="G209" s="6"/>
      <c r="H209" s="183" t="s">
        <v>230</v>
      </c>
      <c r="I209" s="183" t="s">
        <v>228</v>
      </c>
      <c r="J209" s="173">
        <v>25</v>
      </c>
      <c r="L209" s="188">
        <f>K207/100*L208</f>
        <v>92.588628762541816</v>
      </c>
      <c r="M209" s="188">
        <f>K207/100*M208</f>
        <v>162.03010033444815</v>
      </c>
      <c r="N209" s="188">
        <f>K207/100*N208</f>
        <v>66.869565217391298</v>
      </c>
      <c r="O209" s="188">
        <f>K207/100*O208</f>
        <v>100.30434782608695</v>
      </c>
      <c r="P209" s="188">
        <f>K207/100*P208</f>
        <v>205.75250836120404</v>
      </c>
      <c r="Q209" s="188">
        <f>K207/100*Q208</f>
        <v>141.45484949832777</v>
      </c>
      <c r="R209" s="180">
        <f>SUM(L209:Q209)</f>
        <v>769</v>
      </c>
    </row>
    <row r="210" spans="2:26" s="178" customFormat="1">
      <c r="B210" s="16">
        <v>3</v>
      </c>
      <c r="C210" s="168" t="s">
        <v>238</v>
      </c>
      <c r="D210" s="7"/>
      <c r="E210" s="7"/>
      <c r="F210" s="16">
        <v>352</v>
      </c>
      <c r="G210" s="6"/>
      <c r="H210" s="183" t="s">
        <v>231</v>
      </c>
      <c r="I210" s="183" t="s">
        <v>225</v>
      </c>
      <c r="J210" s="173">
        <v>6</v>
      </c>
      <c r="L210" s="178">
        <v>93</v>
      </c>
      <c r="M210" s="178">
        <v>162</v>
      </c>
      <c r="N210" s="178">
        <v>67</v>
      </c>
      <c r="O210" s="178">
        <v>100</v>
      </c>
      <c r="P210" s="178">
        <v>206</v>
      </c>
      <c r="Q210" s="178">
        <v>141</v>
      </c>
      <c r="R210" s="180">
        <f>SUM(L210:Q210)</f>
        <v>769</v>
      </c>
    </row>
    <row r="211" spans="2:26" s="178" customFormat="1">
      <c r="B211" s="16">
        <v>4</v>
      </c>
      <c r="C211" s="182" t="s">
        <v>219</v>
      </c>
      <c r="D211" s="7"/>
      <c r="E211" s="7"/>
      <c r="F211" s="16">
        <v>30</v>
      </c>
      <c r="G211" s="6"/>
      <c r="H211" s="183" t="s">
        <v>236</v>
      </c>
      <c r="I211" s="183" t="s">
        <v>232</v>
      </c>
      <c r="J211" s="173">
        <v>50</v>
      </c>
    </row>
    <row r="212" spans="2:26" s="178" customFormat="1" ht="16.5" thickBot="1">
      <c r="B212" s="16">
        <v>5</v>
      </c>
      <c r="C212" s="182" t="s">
        <v>220</v>
      </c>
      <c r="D212" s="7"/>
      <c r="E212" s="7"/>
      <c r="F212" s="16">
        <v>45</v>
      </c>
      <c r="G212" s="6"/>
      <c r="I212" s="173"/>
      <c r="J212" s="173">
        <f>SUM(J199:J211)</f>
        <v>352</v>
      </c>
    </row>
    <row r="213" spans="2:26" s="178" customFormat="1">
      <c r="B213" s="17" t="s">
        <v>83</v>
      </c>
      <c r="C213" s="9" t="s">
        <v>16</v>
      </c>
      <c r="D213" s="7"/>
      <c r="E213" s="7"/>
      <c r="F213" s="17">
        <f>F214+F215+F216+F217</f>
        <v>441</v>
      </c>
      <c r="G213" s="6"/>
      <c r="H213" s="173"/>
      <c r="I213" s="173"/>
      <c r="J213" s="173"/>
      <c r="K213" s="178">
        <f>F213+F182+F156</f>
        <v>1119</v>
      </c>
      <c r="L213" s="184">
        <v>75</v>
      </c>
      <c r="M213" s="184">
        <v>183</v>
      </c>
      <c r="N213" s="184">
        <v>122</v>
      </c>
      <c r="O213" s="184">
        <v>192</v>
      </c>
      <c r="P213" s="184">
        <v>195</v>
      </c>
      <c r="Q213" s="184">
        <v>57</v>
      </c>
      <c r="R213" s="180">
        <f>SUM(L213:Q213)</f>
        <v>824</v>
      </c>
      <c r="U213" s="187"/>
      <c r="V213" s="187"/>
      <c r="W213" s="187"/>
      <c r="X213" s="187"/>
      <c r="Y213" s="187"/>
      <c r="Z213" s="187"/>
    </row>
    <row r="214" spans="2:26" s="178" customFormat="1" ht="16.5" thickBot="1">
      <c r="B214" s="16">
        <v>1</v>
      </c>
      <c r="C214" s="168" t="s">
        <v>215</v>
      </c>
      <c r="D214" s="7"/>
      <c r="E214" s="7"/>
      <c r="F214" s="16">
        <v>60</v>
      </c>
      <c r="G214" s="6"/>
      <c r="L214" s="185">
        <f>L213*100/R213</f>
        <v>9.1019417475728162</v>
      </c>
      <c r="M214" s="185">
        <f>M213*100/R213</f>
        <v>22.208737864077669</v>
      </c>
      <c r="N214" s="185">
        <f>N213*100/R213</f>
        <v>14.805825242718447</v>
      </c>
      <c r="O214" s="185">
        <f>O213*100/R213</f>
        <v>23.300970873786408</v>
      </c>
      <c r="P214" s="185">
        <f>P213*100/R213</f>
        <v>23.66504854368932</v>
      </c>
      <c r="Q214" s="185">
        <f>Q213*100/R213</f>
        <v>6.9174757281553401</v>
      </c>
      <c r="R214" s="180">
        <f>SUM(L214:Q214)</f>
        <v>100</v>
      </c>
    </row>
    <row r="215" spans="2:26" s="178" customFormat="1" ht="31.5">
      <c r="B215" s="16">
        <v>2</v>
      </c>
      <c r="C215" s="168" t="s">
        <v>218</v>
      </c>
      <c r="D215" s="7"/>
      <c r="E215" s="7"/>
      <c r="F215" s="16">
        <v>200</v>
      </c>
      <c r="G215" s="6"/>
      <c r="L215" s="188">
        <f>K213/100*L214</f>
        <v>101.85072815533981</v>
      </c>
      <c r="M215" s="188">
        <f>K213/100*M214</f>
        <v>248.51577669902912</v>
      </c>
      <c r="N215" s="188">
        <f>K213/100*N214</f>
        <v>165.67718446601941</v>
      </c>
      <c r="O215" s="188">
        <f>K213/100*O214</f>
        <v>260.73786407766988</v>
      </c>
      <c r="P215" s="188">
        <f>K213/100*P214</f>
        <v>264.81189320388347</v>
      </c>
      <c r="Q215" s="188">
        <f>K213/100*Q214</f>
        <v>77.40655339805825</v>
      </c>
      <c r="R215" s="180">
        <f>SUM(L215:Q215)</f>
        <v>1119</v>
      </c>
    </row>
    <row r="216" spans="2:26" s="178" customFormat="1">
      <c r="B216" s="16">
        <v>3</v>
      </c>
      <c r="C216" s="168" t="s">
        <v>217</v>
      </c>
      <c r="D216" s="7"/>
      <c r="E216" s="7"/>
      <c r="F216" s="16">
        <v>85</v>
      </c>
      <c r="G216" s="6"/>
      <c r="L216" s="178">
        <v>102</v>
      </c>
      <c r="M216" s="178">
        <v>248</v>
      </c>
      <c r="N216" s="178">
        <v>166</v>
      </c>
      <c r="O216" s="178">
        <v>261</v>
      </c>
      <c r="P216" s="178">
        <v>265</v>
      </c>
      <c r="Q216" s="178">
        <v>77</v>
      </c>
      <c r="R216" s="180">
        <f>SUM(L216:Q216)</f>
        <v>1119</v>
      </c>
    </row>
    <row r="217" spans="2:26" s="178" customFormat="1">
      <c r="B217" s="16">
        <v>4</v>
      </c>
      <c r="C217" s="10" t="s">
        <v>239</v>
      </c>
      <c r="D217" s="7"/>
      <c r="E217" s="7"/>
      <c r="F217" s="16">
        <v>96</v>
      </c>
      <c r="G217" s="6"/>
    </row>
    <row r="218" spans="2:26" s="166" customFormat="1">
      <c r="B218" s="231" t="s">
        <v>82</v>
      </c>
      <c r="C218" s="232"/>
      <c r="D218" s="4" t="s">
        <v>1</v>
      </c>
      <c r="E218" s="4">
        <f>E166+E170+E174+E178+E182</f>
        <v>895</v>
      </c>
      <c r="F218" s="4">
        <f>F213+F207+F201+F197+F188</f>
        <v>1753</v>
      </c>
      <c r="G218" s="6"/>
      <c r="H218" s="173"/>
      <c r="I218" s="173"/>
      <c r="J218" s="173"/>
    </row>
    <row r="219" spans="2:26" s="166" customFormat="1">
      <c r="B219" s="233"/>
      <c r="C219" s="234"/>
      <c r="D219" s="16"/>
      <c r="E219" s="16"/>
      <c r="F219" s="16"/>
      <c r="G219" s="6"/>
      <c r="H219" s="173"/>
      <c r="I219" s="173"/>
      <c r="J219" s="173"/>
    </row>
    <row r="220" spans="2:26" s="166" customFormat="1">
      <c r="B220" s="235" t="s">
        <v>82</v>
      </c>
      <c r="C220" s="235"/>
      <c r="D220" s="165" t="s">
        <v>1</v>
      </c>
      <c r="E220" s="34">
        <f>E164+E137+E113+E82+E61+E46+E32+E218</f>
        <v>6460</v>
      </c>
      <c r="F220" s="34">
        <f>F164+F137+F113+F82+F61+F46+F32+F218+F186</f>
        <v>8883</v>
      </c>
      <c r="G220" s="6"/>
      <c r="H220" s="173"/>
      <c r="I220" s="173"/>
      <c r="J220" s="173"/>
    </row>
    <row r="221" spans="2:26" s="166" customFormat="1">
      <c r="C221" s="172"/>
      <c r="E221" s="170"/>
      <c r="G221" s="6"/>
      <c r="H221" s="173"/>
      <c r="I221" s="173"/>
      <c r="J221" s="173"/>
    </row>
    <row r="222" spans="2:26" s="166" customFormat="1">
      <c r="C222" s="172"/>
      <c r="E222" s="170"/>
      <c r="G222" s="6"/>
      <c r="H222" s="173"/>
      <c r="I222" s="173"/>
      <c r="J222" s="173"/>
    </row>
    <row r="223" spans="2:26" s="166" customFormat="1">
      <c r="C223" s="172"/>
      <c r="E223" s="170"/>
      <c r="G223" s="6"/>
      <c r="H223" s="173"/>
      <c r="I223" s="173"/>
      <c r="J223" s="173"/>
    </row>
    <row r="224" spans="2:26" s="166" customFormat="1">
      <c r="C224" s="172"/>
      <c r="E224" s="170"/>
      <c r="G224" s="6"/>
      <c r="H224" s="173"/>
      <c r="I224" s="173"/>
      <c r="J224" s="173"/>
    </row>
    <row r="225" spans="3:10" s="166" customFormat="1">
      <c r="C225" s="172"/>
      <c r="E225" s="170"/>
      <c r="G225" s="6"/>
      <c r="H225" s="173"/>
      <c r="I225" s="173"/>
      <c r="J225" s="173"/>
    </row>
    <row r="226" spans="3:10" s="166" customFormat="1">
      <c r="C226" s="172"/>
      <c r="E226" s="170"/>
      <c r="G226" s="6"/>
      <c r="H226" s="173"/>
      <c r="I226" s="173"/>
      <c r="J226" s="173"/>
    </row>
  </sheetData>
  <mergeCells count="22">
    <mergeCell ref="G97:G98"/>
    <mergeCell ref="B2:F2"/>
    <mergeCell ref="B5:F5"/>
    <mergeCell ref="B33:F33"/>
    <mergeCell ref="B47:F47"/>
    <mergeCell ref="B62:F62"/>
    <mergeCell ref="B164:C164"/>
    <mergeCell ref="B219:C219"/>
    <mergeCell ref="B220:C220"/>
    <mergeCell ref="B32:C32"/>
    <mergeCell ref="B46:C46"/>
    <mergeCell ref="B61:C61"/>
    <mergeCell ref="B82:C82"/>
    <mergeCell ref="B113:C113"/>
    <mergeCell ref="B137:C137"/>
    <mergeCell ref="B218:C218"/>
    <mergeCell ref="B83:F83"/>
    <mergeCell ref="B114:F114"/>
    <mergeCell ref="B138:F138"/>
    <mergeCell ref="B165:F165"/>
    <mergeCell ref="B187:F187"/>
    <mergeCell ref="B186:C186"/>
  </mergeCells>
  <pageMargins left="0" right="0" top="0.55118110236220474" bottom="0" header="0.31496062992125984" footer="0.31496062992125984"/>
  <pageSetup paperSize="9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7"/>
  <sheetViews>
    <sheetView topLeftCell="A46" workbookViewId="0">
      <selection activeCell="C29" sqref="C29"/>
    </sheetView>
  </sheetViews>
  <sheetFormatPr defaultColWidth="9.140625" defaultRowHeight="15.75"/>
  <cols>
    <col min="1" max="1" width="4.42578125" style="55" customWidth="1"/>
    <col min="2" max="2" width="6" style="55" customWidth="1"/>
    <col min="3" max="3" width="67.85546875" style="55" customWidth="1"/>
    <col min="4" max="4" width="15.42578125" style="55" hidden="1" customWidth="1"/>
    <col min="5" max="5" width="21.7109375" style="55" customWidth="1"/>
    <col min="6" max="16384" width="9.140625" style="55"/>
  </cols>
  <sheetData>
    <row r="2" spans="2:10" ht="30.75" customHeight="1">
      <c r="B2" s="251" t="s">
        <v>138</v>
      </c>
      <c r="C2" s="251"/>
      <c r="D2" s="251"/>
      <c r="E2" s="251"/>
    </row>
    <row r="3" spans="2:10" s="37" customFormat="1" ht="15.75" customHeight="1">
      <c r="B3" s="69"/>
      <c r="C3" s="69"/>
      <c r="D3" s="69"/>
      <c r="E3" s="69"/>
      <c r="F3" s="69"/>
      <c r="G3" s="36"/>
      <c r="H3" s="36"/>
      <c r="I3" s="36"/>
      <c r="J3" s="36"/>
    </row>
    <row r="4" spans="2:10" s="37" customFormat="1" ht="44.25" customHeight="1">
      <c r="B4" s="7" t="s">
        <v>108</v>
      </c>
      <c r="C4" s="7" t="s">
        <v>142</v>
      </c>
      <c r="D4" s="7"/>
      <c r="E4" s="7" t="s">
        <v>106</v>
      </c>
      <c r="F4" s="69"/>
      <c r="G4" s="36"/>
      <c r="H4" s="36"/>
      <c r="I4" s="36"/>
      <c r="J4" s="36"/>
    </row>
    <row r="5" spans="2:10" s="37" customFormat="1" ht="15" hidden="1" customHeight="1">
      <c r="B5" s="247" t="s">
        <v>0</v>
      </c>
      <c r="C5" s="248"/>
      <c r="D5" s="248"/>
      <c r="E5" s="249"/>
      <c r="F5" s="35"/>
      <c r="G5" s="36"/>
      <c r="H5" s="36"/>
      <c r="I5" s="36"/>
      <c r="J5" s="36"/>
    </row>
    <row r="6" spans="2:10" s="37" customFormat="1" ht="15" customHeight="1">
      <c r="B6" s="41">
        <v>1</v>
      </c>
      <c r="C6" s="42" t="s">
        <v>2</v>
      </c>
      <c r="D6" s="43" t="s">
        <v>1</v>
      </c>
      <c r="E6" s="43">
        <v>70</v>
      </c>
      <c r="F6" s="35"/>
      <c r="G6" s="36"/>
      <c r="H6" s="36"/>
      <c r="I6" s="36"/>
      <c r="J6" s="36"/>
    </row>
    <row r="7" spans="2:10" s="37" customFormat="1" ht="15" customHeight="1">
      <c r="B7" s="41">
        <v>2</v>
      </c>
      <c r="C7" s="42" t="s">
        <v>2</v>
      </c>
      <c r="D7" s="43" t="s">
        <v>1</v>
      </c>
      <c r="E7" s="43">
        <v>30</v>
      </c>
      <c r="F7" s="35"/>
      <c r="G7" s="36"/>
      <c r="H7" s="36"/>
      <c r="I7" s="36"/>
      <c r="J7" s="36"/>
    </row>
    <row r="8" spans="2:10" s="37" customFormat="1" ht="18" customHeight="1">
      <c r="B8" s="41">
        <v>3</v>
      </c>
      <c r="C8" s="42" t="s">
        <v>3</v>
      </c>
      <c r="D8" s="43" t="s">
        <v>1</v>
      </c>
      <c r="E8" s="43">
        <v>20</v>
      </c>
      <c r="F8" s="35"/>
      <c r="G8" s="36"/>
      <c r="H8" s="36"/>
      <c r="I8" s="36"/>
      <c r="J8" s="36"/>
    </row>
    <row r="9" spans="2:10" s="37" customFormat="1" ht="31.5">
      <c r="B9" s="41">
        <v>4</v>
      </c>
      <c r="C9" s="46" t="s">
        <v>24</v>
      </c>
      <c r="D9" s="43" t="s">
        <v>1</v>
      </c>
      <c r="E9" s="43">
        <v>248</v>
      </c>
      <c r="F9" s="35"/>
      <c r="G9" s="36"/>
      <c r="H9" s="36"/>
      <c r="I9" s="36"/>
      <c r="J9" s="36"/>
    </row>
    <row r="10" spans="2:10" s="37" customFormat="1" ht="31.5">
      <c r="B10" s="41">
        <v>5</v>
      </c>
      <c r="C10" s="42" t="s">
        <v>27</v>
      </c>
      <c r="D10" s="43" t="s">
        <v>1</v>
      </c>
      <c r="E10" s="43">
        <v>150</v>
      </c>
      <c r="F10" s="35"/>
      <c r="G10" s="36"/>
      <c r="H10" s="36"/>
      <c r="I10" s="36"/>
      <c r="J10" s="36"/>
    </row>
    <row r="11" spans="2:10" s="37" customFormat="1" ht="15" customHeight="1">
      <c r="B11" s="41">
        <v>6</v>
      </c>
      <c r="C11" s="46" t="s">
        <v>33</v>
      </c>
      <c r="D11" s="43" t="s">
        <v>1</v>
      </c>
      <c r="E11" s="43">
        <v>80</v>
      </c>
      <c r="F11" s="35"/>
      <c r="G11" s="36"/>
      <c r="H11" s="36"/>
      <c r="I11" s="36"/>
      <c r="J11" s="36"/>
    </row>
    <row r="12" spans="2:10" s="37" customFormat="1">
      <c r="B12" s="41">
        <v>7</v>
      </c>
      <c r="C12" s="46" t="s">
        <v>34</v>
      </c>
      <c r="D12" s="43" t="s">
        <v>1</v>
      </c>
      <c r="E12" s="43">
        <v>20</v>
      </c>
      <c r="F12" s="35"/>
      <c r="G12" s="36"/>
      <c r="H12" s="36"/>
      <c r="I12" s="36"/>
      <c r="J12" s="36"/>
    </row>
    <row r="13" spans="2:10" s="37" customFormat="1" ht="15" customHeight="1">
      <c r="B13" s="41">
        <v>8</v>
      </c>
      <c r="C13" s="46" t="s">
        <v>35</v>
      </c>
      <c r="D13" s="43" t="s">
        <v>1</v>
      </c>
      <c r="E13" s="43">
        <v>20</v>
      </c>
      <c r="F13" s="35"/>
      <c r="G13" s="36"/>
      <c r="H13" s="36"/>
      <c r="I13" s="36"/>
      <c r="J13" s="36"/>
    </row>
    <row r="14" spans="2:10" s="37" customFormat="1">
      <c r="B14" s="41">
        <v>9</v>
      </c>
      <c r="C14" s="46" t="s">
        <v>36</v>
      </c>
      <c r="D14" s="43" t="s">
        <v>1</v>
      </c>
      <c r="E14" s="43">
        <v>50</v>
      </c>
      <c r="F14" s="35"/>
      <c r="G14" s="36"/>
      <c r="H14" s="36"/>
      <c r="I14" s="36"/>
      <c r="J14" s="36"/>
    </row>
    <row r="15" spans="2:10" s="37" customFormat="1">
      <c r="B15" s="41">
        <v>10</v>
      </c>
      <c r="C15" s="46" t="s">
        <v>34</v>
      </c>
      <c r="D15" s="43" t="s">
        <v>1</v>
      </c>
      <c r="E15" s="43">
        <v>45</v>
      </c>
      <c r="F15" s="35"/>
      <c r="G15" s="36"/>
      <c r="H15" s="36"/>
      <c r="I15" s="36"/>
      <c r="J15" s="36"/>
    </row>
    <row r="16" spans="2:10" s="37" customFormat="1">
      <c r="B16" s="41">
        <v>11</v>
      </c>
      <c r="C16" s="46" t="s">
        <v>41</v>
      </c>
      <c r="D16" s="43" t="s">
        <v>1</v>
      </c>
      <c r="E16" s="43">
        <v>30</v>
      </c>
      <c r="F16" s="35"/>
      <c r="G16" s="36"/>
      <c r="H16" s="36"/>
      <c r="I16" s="36"/>
      <c r="J16" s="36"/>
    </row>
    <row r="17" spans="1:10" s="37" customFormat="1">
      <c r="B17" s="41">
        <v>12</v>
      </c>
      <c r="C17" s="46" t="s">
        <v>42</v>
      </c>
      <c r="D17" s="43" t="s">
        <v>1</v>
      </c>
      <c r="E17" s="43">
        <v>24</v>
      </c>
      <c r="F17" s="35"/>
      <c r="G17" s="36"/>
      <c r="H17" s="36"/>
      <c r="I17" s="36"/>
      <c r="J17" s="36"/>
    </row>
    <row r="18" spans="1:10" s="37" customFormat="1">
      <c r="B18" s="41">
        <v>13</v>
      </c>
      <c r="C18" s="46" t="s">
        <v>43</v>
      </c>
      <c r="D18" s="43" t="s">
        <v>1</v>
      </c>
      <c r="E18" s="43">
        <v>50</v>
      </c>
      <c r="F18" s="35"/>
      <c r="G18" s="36"/>
      <c r="H18" s="36"/>
      <c r="I18" s="36"/>
      <c r="J18" s="36"/>
    </row>
    <row r="19" spans="1:10" s="37" customFormat="1">
      <c r="B19" s="41">
        <v>14</v>
      </c>
      <c r="C19" s="46" t="s">
        <v>44</v>
      </c>
      <c r="D19" s="43" t="s">
        <v>1</v>
      </c>
      <c r="E19" s="43">
        <v>10</v>
      </c>
      <c r="F19" s="35"/>
      <c r="G19" s="36"/>
      <c r="H19" s="36"/>
      <c r="I19" s="36"/>
      <c r="J19" s="36"/>
    </row>
    <row r="20" spans="1:10" s="37" customFormat="1">
      <c r="B20" s="41">
        <v>15</v>
      </c>
      <c r="C20" s="46" t="s">
        <v>45</v>
      </c>
      <c r="D20" s="43" t="s">
        <v>1</v>
      </c>
      <c r="E20" s="43">
        <v>50</v>
      </c>
      <c r="F20" s="35"/>
      <c r="G20" s="36"/>
      <c r="H20" s="36"/>
      <c r="I20" s="36"/>
      <c r="J20" s="36"/>
    </row>
    <row r="21" spans="1:10" s="37" customFormat="1">
      <c r="B21" s="41">
        <v>16</v>
      </c>
      <c r="C21" s="46" t="s">
        <v>46</v>
      </c>
      <c r="D21" s="43" t="s">
        <v>1</v>
      </c>
      <c r="E21" s="43">
        <v>20</v>
      </c>
      <c r="F21" s="35"/>
      <c r="G21" s="36"/>
      <c r="H21" s="36"/>
      <c r="I21" s="36"/>
      <c r="J21" s="36"/>
    </row>
    <row r="22" spans="1:10" s="37" customFormat="1" ht="15" customHeight="1">
      <c r="B22" s="41">
        <v>17</v>
      </c>
      <c r="C22" s="46" t="s">
        <v>57</v>
      </c>
      <c r="D22" s="43" t="s">
        <v>1</v>
      </c>
      <c r="E22" s="43">
        <v>20</v>
      </c>
      <c r="F22" s="35"/>
      <c r="G22" s="36"/>
      <c r="H22" s="36"/>
      <c r="I22" s="36"/>
      <c r="J22" s="36"/>
    </row>
    <row r="23" spans="1:10" s="37" customFormat="1">
      <c r="B23" s="41">
        <v>18</v>
      </c>
      <c r="C23" s="46" t="s">
        <v>49</v>
      </c>
      <c r="D23" s="43" t="s">
        <v>1</v>
      </c>
      <c r="E23" s="43">
        <v>40</v>
      </c>
      <c r="F23" s="35"/>
      <c r="G23" s="36"/>
      <c r="H23" s="36"/>
      <c r="I23" s="36"/>
      <c r="J23" s="36"/>
    </row>
    <row r="24" spans="1:10" s="37" customFormat="1" ht="15" customHeight="1">
      <c r="B24" s="41">
        <v>19</v>
      </c>
      <c r="C24" s="46" t="s">
        <v>58</v>
      </c>
      <c r="D24" s="43" t="s">
        <v>1</v>
      </c>
      <c r="E24" s="43">
        <v>80</v>
      </c>
      <c r="F24" s="35"/>
      <c r="G24" s="36"/>
      <c r="H24" s="36"/>
      <c r="I24" s="36"/>
      <c r="J24" s="36"/>
    </row>
    <row r="25" spans="1:10" s="37" customFormat="1" ht="17.25" customHeight="1">
      <c r="B25" s="41">
        <v>20</v>
      </c>
      <c r="C25" s="46" t="s">
        <v>59</v>
      </c>
      <c r="D25" s="43" t="s">
        <v>1</v>
      </c>
      <c r="E25" s="43">
        <v>60</v>
      </c>
      <c r="F25" s="35"/>
      <c r="G25" s="36"/>
      <c r="H25" s="36"/>
      <c r="I25" s="36"/>
      <c r="J25" s="36"/>
    </row>
    <row r="26" spans="1:10" s="37" customFormat="1" ht="15" customHeight="1">
      <c r="B26" s="41">
        <v>21</v>
      </c>
      <c r="C26" s="47" t="s">
        <v>68</v>
      </c>
      <c r="D26" s="43" t="s">
        <v>1</v>
      </c>
      <c r="E26" s="43">
        <v>10</v>
      </c>
      <c r="F26" s="35"/>
      <c r="G26" s="36"/>
      <c r="H26" s="36"/>
      <c r="I26" s="36"/>
      <c r="J26" s="36"/>
    </row>
    <row r="27" spans="1:10" s="37" customFormat="1">
      <c r="B27" s="41">
        <v>22</v>
      </c>
      <c r="C27" s="47" t="s">
        <v>49</v>
      </c>
      <c r="D27" s="43" t="s">
        <v>1</v>
      </c>
      <c r="E27" s="43">
        <v>20</v>
      </c>
      <c r="F27" s="35"/>
      <c r="G27" s="36"/>
      <c r="H27" s="36"/>
      <c r="I27" s="36"/>
      <c r="J27" s="36"/>
    </row>
    <row r="28" spans="1:10" s="37" customFormat="1" ht="18.75" customHeight="1">
      <c r="B28" s="41">
        <v>23</v>
      </c>
      <c r="C28" s="47" t="s">
        <v>69</v>
      </c>
      <c r="D28" s="43" t="s">
        <v>1</v>
      </c>
      <c r="E28" s="43">
        <v>70</v>
      </c>
      <c r="F28" s="35"/>
      <c r="G28" s="36"/>
      <c r="H28" s="36"/>
      <c r="I28" s="36"/>
      <c r="J28" s="36"/>
    </row>
    <row r="29" spans="1:10" ht="46.5" customHeight="1">
      <c r="A29" s="37"/>
      <c r="B29" s="41">
        <v>24</v>
      </c>
      <c r="C29" s="47" t="s">
        <v>70</v>
      </c>
      <c r="D29" s="43" t="s">
        <v>1</v>
      </c>
      <c r="E29" s="43">
        <v>20</v>
      </c>
      <c r="F29" s="35"/>
    </row>
    <row r="30" spans="1:10" s="37" customFormat="1" ht="30.75" customHeight="1">
      <c r="A30" s="55"/>
      <c r="B30" s="250" t="s">
        <v>82</v>
      </c>
      <c r="C30" s="250"/>
      <c r="D30" s="60"/>
      <c r="E30" s="17">
        <f>SUM(E6:E29)</f>
        <v>1237</v>
      </c>
      <c r="F30" s="55"/>
      <c r="G30" s="36"/>
      <c r="H30" s="36"/>
      <c r="I30" s="36"/>
      <c r="J30" s="36"/>
    </row>
    <row r="31" spans="1:10" s="37" customFormat="1">
      <c r="B31" s="247" t="s">
        <v>4</v>
      </c>
      <c r="C31" s="248"/>
      <c r="D31" s="248"/>
      <c r="E31" s="249"/>
      <c r="F31" s="35"/>
      <c r="G31" s="36"/>
      <c r="H31" s="36"/>
      <c r="I31" s="36"/>
      <c r="J31" s="36"/>
    </row>
    <row r="32" spans="1:10" s="37" customFormat="1" ht="15" customHeight="1">
      <c r="B32" s="41">
        <v>1</v>
      </c>
      <c r="C32" s="42" t="s">
        <v>5</v>
      </c>
      <c r="D32" s="43" t="s">
        <v>1</v>
      </c>
      <c r="E32" s="43">
        <v>20</v>
      </c>
      <c r="F32" s="35"/>
      <c r="G32" s="36"/>
      <c r="H32" s="36"/>
      <c r="I32" s="36"/>
      <c r="J32" s="36"/>
    </row>
    <row r="33" spans="1:10" s="37" customFormat="1" ht="15" customHeight="1">
      <c r="B33" s="41">
        <v>2</v>
      </c>
      <c r="C33" s="42" t="s">
        <v>6</v>
      </c>
      <c r="D33" s="43" t="s">
        <v>1</v>
      </c>
      <c r="E33" s="43">
        <v>20</v>
      </c>
      <c r="F33" s="35"/>
      <c r="G33" s="36"/>
      <c r="H33" s="36"/>
      <c r="I33" s="36"/>
      <c r="J33" s="36"/>
    </row>
    <row r="34" spans="1:10" s="37" customFormat="1" ht="15.75" customHeight="1">
      <c r="B34" s="41">
        <v>3</v>
      </c>
      <c r="C34" s="42" t="s">
        <v>7</v>
      </c>
      <c r="D34" s="43" t="s">
        <v>1</v>
      </c>
      <c r="E34" s="43">
        <v>25</v>
      </c>
      <c r="F34" s="35"/>
      <c r="G34" s="36"/>
      <c r="H34" s="36"/>
      <c r="I34" s="36"/>
      <c r="J34" s="36"/>
    </row>
    <row r="35" spans="1:10" s="37" customFormat="1" ht="34.5" customHeight="1">
      <c r="B35" s="41">
        <v>4</v>
      </c>
      <c r="C35" s="46" t="s">
        <v>24</v>
      </c>
      <c r="D35" s="43" t="s">
        <v>1</v>
      </c>
      <c r="E35" s="43">
        <v>127</v>
      </c>
      <c r="F35" s="35"/>
      <c r="G35" s="36"/>
      <c r="H35" s="36"/>
      <c r="I35" s="36"/>
      <c r="J35" s="36"/>
    </row>
    <row r="36" spans="1:10" s="37" customFormat="1" ht="15" customHeight="1">
      <c r="B36" s="41">
        <v>5</v>
      </c>
      <c r="C36" s="42" t="s">
        <v>27</v>
      </c>
      <c r="D36" s="43" t="s">
        <v>1</v>
      </c>
      <c r="E36" s="43">
        <v>40</v>
      </c>
      <c r="F36" s="35"/>
      <c r="G36" s="36"/>
      <c r="H36" s="36"/>
      <c r="I36" s="36"/>
      <c r="J36" s="36"/>
    </row>
    <row r="37" spans="1:10" s="37" customFormat="1">
      <c r="B37" s="41">
        <v>6</v>
      </c>
      <c r="C37" s="46" t="s">
        <v>36</v>
      </c>
      <c r="D37" s="43" t="s">
        <v>1</v>
      </c>
      <c r="E37" s="43">
        <v>56</v>
      </c>
      <c r="F37" s="35"/>
      <c r="G37" s="36"/>
      <c r="H37" s="36"/>
      <c r="I37" s="36"/>
      <c r="J37" s="36"/>
    </row>
    <row r="38" spans="1:10" s="37" customFormat="1">
      <c r="B38" s="41">
        <v>7</v>
      </c>
      <c r="C38" s="46" t="s">
        <v>7</v>
      </c>
      <c r="D38" s="43" t="s">
        <v>1</v>
      </c>
      <c r="E38" s="43">
        <v>12</v>
      </c>
      <c r="F38" s="35"/>
      <c r="G38" s="36"/>
      <c r="H38" s="36"/>
      <c r="I38" s="36"/>
      <c r="J38" s="36"/>
    </row>
    <row r="39" spans="1:10" s="37" customFormat="1">
      <c r="B39" s="41">
        <v>8</v>
      </c>
      <c r="C39" s="46" t="s">
        <v>42</v>
      </c>
      <c r="D39" s="43" t="s">
        <v>1</v>
      </c>
      <c r="E39" s="43">
        <v>20</v>
      </c>
      <c r="F39" s="35"/>
      <c r="G39" s="36"/>
      <c r="H39" s="36"/>
      <c r="I39" s="36"/>
      <c r="J39" s="36"/>
    </row>
    <row r="40" spans="1:10" s="37" customFormat="1">
      <c r="B40" s="41">
        <v>9</v>
      </c>
      <c r="C40" s="46" t="s">
        <v>7</v>
      </c>
      <c r="D40" s="43" t="s">
        <v>1</v>
      </c>
      <c r="E40" s="43">
        <v>20</v>
      </c>
      <c r="F40" s="35"/>
      <c r="G40" s="36"/>
      <c r="H40" s="36"/>
      <c r="I40" s="36"/>
      <c r="J40" s="36"/>
    </row>
    <row r="41" spans="1:10" s="37" customFormat="1" ht="15" customHeight="1">
      <c r="B41" s="41">
        <v>10</v>
      </c>
      <c r="C41" s="46" t="s">
        <v>47</v>
      </c>
      <c r="D41" s="43" t="s">
        <v>1</v>
      </c>
      <c r="E41" s="43">
        <v>12</v>
      </c>
      <c r="F41" s="35"/>
      <c r="G41" s="36"/>
      <c r="H41" s="36"/>
      <c r="I41" s="36"/>
      <c r="J41" s="36"/>
    </row>
    <row r="42" spans="1:10" s="37" customFormat="1" ht="15" customHeight="1">
      <c r="B42" s="41">
        <v>11</v>
      </c>
      <c r="C42" s="46" t="s">
        <v>60</v>
      </c>
      <c r="D42" s="43" t="s">
        <v>1</v>
      </c>
      <c r="E42" s="43">
        <v>35</v>
      </c>
      <c r="F42" s="35"/>
      <c r="G42" s="36"/>
      <c r="H42" s="36"/>
      <c r="I42" s="36"/>
      <c r="J42" s="36"/>
    </row>
    <row r="43" spans="1:10" s="37" customFormat="1" ht="15.75" customHeight="1">
      <c r="B43" s="41">
        <v>12</v>
      </c>
      <c r="C43" s="46" t="s">
        <v>61</v>
      </c>
      <c r="D43" s="43" t="s">
        <v>1</v>
      </c>
      <c r="E43" s="43">
        <v>28</v>
      </c>
      <c r="F43" s="35"/>
      <c r="G43" s="36"/>
      <c r="H43" s="36"/>
      <c r="I43" s="36"/>
      <c r="J43" s="36"/>
    </row>
    <row r="44" spans="1:10" s="37" customFormat="1" ht="15" customHeight="1">
      <c r="B44" s="41">
        <v>13</v>
      </c>
      <c r="C44" s="47" t="s">
        <v>71</v>
      </c>
      <c r="D44" s="43" t="s">
        <v>1</v>
      </c>
      <c r="E44" s="43">
        <v>45</v>
      </c>
      <c r="F44" s="35"/>
      <c r="G44" s="36"/>
      <c r="H44" s="36"/>
      <c r="I44" s="36"/>
      <c r="J44" s="36"/>
    </row>
    <row r="45" spans="1:10" s="37" customFormat="1">
      <c r="B45" s="41">
        <v>14</v>
      </c>
      <c r="C45" s="47" t="s">
        <v>72</v>
      </c>
      <c r="D45" s="43" t="s">
        <v>1</v>
      </c>
      <c r="E45" s="43">
        <v>16</v>
      </c>
      <c r="F45" s="35"/>
      <c r="G45" s="36"/>
      <c r="H45" s="36"/>
      <c r="I45" s="36"/>
      <c r="J45" s="36"/>
    </row>
    <row r="46" spans="1:10">
      <c r="A46" s="37"/>
      <c r="B46" s="41">
        <v>15</v>
      </c>
      <c r="C46" s="47" t="s">
        <v>73</v>
      </c>
      <c r="D46" s="43" t="s">
        <v>1</v>
      </c>
      <c r="E46" s="43">
        <v>12</v>
      </c>
      <c r="F46" s="35"/>
    </row>
    <row r="47" spans="1:10" s="37" customFormat="1" ht="30" customHeight="1">
      <c r="A47" s="55"/>
      <c r="B47" s="250" t="s">
        <v>82</v>
      </c>
      <c r="C47" s="250"/>
      <c r="D47" s="40" t="s">
        <v>1</v>
      </c>
      <c r="E47" s="17">
        <f>SUM(E32:E46)</f>
        <v>488</v>
      </c>
      <c r="F47" s="55"/>
      <c r="G47" s="36"/>
      <c r="H47" s="36"/>
      <c r="I47" s="36"/>
      <c r="J47" s="36"/>
    </row>
    <row r="48" spans="1:10" s="37" customFormat="1" ht="15" customHeight="1">
      <c r="B48" s="247" t="s">
        <v>8</v>
      </c>
      <c r="C48" s="248"/>
      <c r="D48" s="248"/>
      <c r="E48" s="249"/>
      <c r="F48" s="35"/>
      <c r="G48" s="36"/>
      <c r="H48" s="36"/>
      <c r="I48" s="36"/>
      <c r="J48" s="36"/>
    </row>
    <row r="49" spans="2:10" s="37" customFormat="1" ht="18" customHeight="1">
      <c r="B49" s="41">
        <v>1</v>
      </c>
      <c r="C49" s="42" t="s">
        <v>9</v>
      </c>
      <c r="D49" s="43" t="s">
        <v>1</v>
      </c>
      <c r="E49" s="43">
        <v>30</v>
      </c>
      <c r="F49" s="35"/>
      <c r="G49" s="36"/>
      <c r="H49" s="36"/>
      <c r="I49" s="36"/>
      <c r="J49" s="36"/>
    </row>
    <row r="50" spans="2:10" s="37" customFormat="1" ht="31.5" customHeight="1">
      <c r="B50" s="41">
        <v>2</v>
      </c>
      <c r="C50" s="42" t="s">
        <v>10</v>
      </c>
      <c r="D50" s="43" t="s">
        <v>1</v>
      </c>
      <c r="E50" s="43">
        <v>60</v>
      </c>
      <c r="F50" s="35"/>
      <c r="G50" s="36"/>
      <c r="H50" s="36"/>
      <c r="I50" s="36"/>
      <c r="J50" s="36"/>
    </row>
    <row r="51" spans="2:10" s="37" customFormat="1" ht="17.25" customHeight="1">
      <c r="B51" s="41">
        <v>3</v>
      </c>
      <c r="C51" s="42" t="s">
        <v>11</v>
      </c>
      <c r="D51" s="43" t="s">
        <v>1</v>
      </c>
      <c r="E51" s="43">
        <v>90</v>
      </c>
      <c r="F51" s="35"/>
      <c r="G51" s="36"/>
      <c r="H51" s="36"/>
      <c r="I51" s="36"/>
      <c r="J51" s="36"/>
    </row>
    <row r="52" spans="2:10" s="37" customFormat="1" ht="17.25" customHeight="1">
      <c r="B52" s="41">
        <v>4</v>
      </c>
      <c r="C52" s="46" t="s">
        <v>26</v>
      </c>
      <c r="D52" s="43" t="s">
        <v>1</v>
      </c>
      <c r="E52" s="43">
        <v>40</v>
      </c>
      <c r="F52" s="35"/>
      <c r="G52" s="36"/>
      <c r="H52" s="36"/>
      <c r="I52" s="36"/>
      <c r="J52" s="36"/>
    </row>
    <row r="53" spans="2:10" s="37" customFormat="1" ht="15" customHeight="1">
      <c r="B53" s="41">
        <v>5</v>
      </c>
      <c r="C53" s="46" t="s">
        <v>24</v>
      </c>
      <c r="D53" s="43" t="s">
        <v>1</v>
      </c>
      <c r="E53" s="43">
        <v>383</v>
      </c>
      <c r="F53" s="35"/>
      <c r="G53" s="36"/>
      <c r="H53" s="36"/>
      <c r="I53" s="36"/>
      <c r="J53" s="36"/>
    </row>
    <row r="54" spans="2:10" s="37" customFormat="1" ht="17.25" customHeight="1">
      <c r="B54" s="41">
        <v>6</v>
      </c>
      <c r="C54" s="42" t="s">
        <v>28</v>
      </c>
      <c r="D54" s="43" t="s">
        <v>1</v>
      </c>
      <c r="E54" s="43">
        <v>100</v>
      </c>
      <c r="F54" s="35"/>
      <c r="G54" s="36"/>
      <c r="H54" s="36"/>
      <c r="I54" s="36"/>
      <c r="J54" s="36"/>
    </row>
    <row r="55" spans="2:10" s="37" customFormat="1" ht="15" customHeight="1">
      <c r="B55" s="41">
        <v>7</v>
      </c>
      <c r="C55" s="42" t="s">
        <v>27</v>
      </c>
      <c r="D55" s="43" t="s">
        <v>1</v>
      </c>
      <c r="E55" s="43">
        <v>200</v>
      </c>
      <c r="F55" s="35"/>
      <c r="G55" s="36"/>
      <c r="H55" s="36"/>
      <c r="I55" s="36"/>
      <c r="J55" s="36"/>
    </row>
    <row r="56" spans="2:10" s="37" customFormat="1" ht="15" customHeight="1">
      <c r="B56" s="41">
        <v>8</v>
      </c>
      <c r="C56" s="46" t="s">
        <v>36</v>
      </c>
      <c r="D56" s="43" t="s">
        <v>1</v>
      </c>
      <c r="E56" s="43">
        <v>97</v>
      </c>
      <c r="F56" s="35"/>
      <c r="G56" s="36"/>
      <c r="H56" s="36"/>
      <c r="I56" s="36"/>
      <c r="J56" s="36"/>
    </row>
    <row r="57" spans="2:10" s="37" customFormat="1" ht="17.25" customHeight="1">
      <c r="B57" s="41">
        <v>9</v>
      </c>
      <c r="C57" s="46" t="s">
        <v>37</v>
      </c>
      <c r="D57" s="43" t="s">
        <v>1</v>
      </c>
      <c r="E57" s="43">
        <v>15</v>
      </c>
      <c r="F57" s="35"/>
      <c r="G57" s="36"/>
      <c r="H57" s="36"/>
      <c r="I57" s="36"/>
      <c r="J57" s="36"/>
    </row>
    <row r="58" spans="2:10" s="37" customFormat="1">
      <c r="B58" s="41">
        <v>10</v>
      </c>
      <c r="C58" s="46" t="s">
        <v>20</v>
      </c>
      <c r="D58" s="43" t="s">
        <v>1</v>
      </c>
      <c r="E58" s="43">
        <v>10</v>
      </c>
      <c r="F58" s="35"/>
      <c r="G58" s="36"/>
      <c r="H58" s="36"/>
      <c r="I58" s="36"/>
      <c r="J58" s="36"/>
    </row>
    <row r="59" spans="2:10" s="37" customFormat="1">
      <c r="B59" s="41">
        <v>11</v>
      </c>
      <c r="C59" s="46" t="s">
        <v>7</v>
      </c>
      <c r="D59" s="43" t="s">
        <v>1</v>
      </c>
      <c r="E59" s="43">
        <v>14</v>
      </c>
      <c r="F59" s="35"/>
      <c r="G59" s="36"/>
      <c r="H59" s="36"/>
      <c r="I59" s="36"/>
      <c r="J59" s="36"/>
    </row>
    <row r="60" spans="2:10" s="37" customFormat="1" ht="15" customHeight="1">
      <c r="B60" s="41">
        <v>12</v>
      </c>
      <c r="C60" s="46" t="s">
        <v>48</v>
      </c>
      <c r="D60" s="43" t="s">
        <v>1</v>
      </c>
      <c r="E60" s="43">
        <v>14</v>
      </c>
      <c r="F60" s="35"/>
      <c r="G60" s="36"/>
      <c r="H60" s="36"/>
      <c r="I60" s="36"/>
      <c r="J60" s="36"/>
    </row>
    <row r="61" spans="2:10" s="37" customFormat="1" ht="15" customHeight="1">
      <c r="B61" s="41">
        <v>13</v>
      </c>
      <c r="C61" s="46" t="s">
        <v>60</v>
      </c>
      <c r="D61" s="43" t="s">
        <v>1</v>
      </c>
      <c r="E61" s="43">
        <v>80</v>
      </c>
      <c r="F61" s="35"/>
      <c r="G61" s="36"/>
      <c r="H61" s="36"/>
      <c r="I61" s="36"/>
      <c r="J61" s="36"/>
    </row>
    <row r="62" spans="2:10" s="37" customFormat="1" ht="15" customHeight="1">
      <c r="B62" s="41">
        <v>14</v>
      </c>
      <c r="C62" s="46" t="s">
        <v>62</v>
      </c>
      <c r="D62" s="43" t="s">
        <v>1</v>
      </c>
      <c r="E62" s="43">
        <v>80</v>
      </c>
      <c r="F62" s="35"/>
      <c r="G62" s="36"/>
      <c r="H62" s="36"/>
      <c r="I62" s="36"/>
      <c r="J62" s="36"/>
    </row>
    <row r="63" spans="2:10" s="37" customFormat="1" ht="17.25" customHeight="1">
      <c r="B63" s="41">
        <v>15</v>
      </c>
      <c r="C63" s="46" t="s">
        <v>63</v>
      </c>
      <c r="D63" s="43" t="s">
        <v>1</v>
      </c>
      <c r="E63" s="43">
        <v>80</v>
      </c>
      <c r="F63" s="35"/>
      <c r="G63" s="36"/>
      <c r="H63" s="36"/>
      <c r="I63" s="36"/>
      <c r="J63" s="36"/>
    </row>
    <row r="64" spans="2:10" s="37" customFormat="1" ht="15" customHeight="1">
      <c r="B64" s="41">
        <v>16</v>
      </c>
      <c r="C64" s="47" t="s">
        <v>74</v>
      </c>
      <c r="D64" s="43" t="s">
        <v>1</v>
      </c>
      <c r="E64" s="43">
        <v>250</v>
      </c>
      <c r="F64" s="35"/>
      <c r="G64" s="36"/>
      <c r="H64" s="36"/>
      <c r="I64" s="36"/>
      <c r="J64" s="36"/>
    </row>
    <row r="65" spans="1:10" s="37" customFormat="1" ht="15" customHeight="1">
      <c r="B65" s="41">
        <v>17</v>
      </c>
      <c r="C65" s="47" t="s">
        <v>49</v>
      </c>
      <c r="D65" s="43" t="s">
        <v>1</v>
      </c>
      <c r="E65" s="43">
        <v>20</v>
      </c>
      <c r="F65" s="35"/>
      <c r="G65" s="36"/>
      <c r="H65" s="36"/>
      <c r="I65" s="36"/>
      <c r="J65" s="36"/>
    </row>
    <row r="66" spans="1:10">
      <c r="A66" s="37"/>
      <c r="B66" s="41">
        <v>18</v>
      </c>
      <c r="C66" s="47" t="s">
        <v>75</v>
      </c>
      <c r="D66" s="43" t="s">
        <v>1</v>
      </c>
      <c r="E66" s="43">
        <v>15</v>
      </c>
      <c r="F66" s="35"/>
    </row>
    <row r="67" spans="1:10" s="37" customFormat="1" ht="30" customHeight="1">
      <c r="A67" s="55"/>
      <c r="B67" s="250" t="s">
        <v>82</v>
      </c>
      <c r="C67" s="250"/>
      <c r="D67" s="40" t="s">
        <v>1</v>
      </c>
      <c r="E67" s="17">
        <f>SUM(E49:E66)</f>
        <v>1578</v>
      </c>
      <c r="F67" s="55"/>
      <c r="G67" s="36"/>
      <c r="H67" s="36"/>
      <c r="I67" s="36"/>
      <c r="J67" s="36"/>
    </row>
    <row r="68" spans="1:10" s="37" customFormat="1" ht="15" customHeight="1">
      <c r="B68" s="247" t="s">
        <v>12</v>
      </c>
      <c r="C68" s="248"/>
      <c r="D68" s="248"/>
      <c r="E68" s="249"/>
      <c r="F68" s="35"/>
      <c r="G68" s="36"/>
      <c r="H68" s="36"/>
      <c r="I68" s="36"/>
      <c r="J68" s="36"/>
    </row>
    <row r="69" spans="1:10" s="37" customFormat="1" ht="15" customHeight="1">
      <c r="B69" s="41">
        <v>1</v>
      </c>
      <c r="C69" s="42" t="s">
        <v>13</v>
      </c>
      <c r="D69" s="43" t="s">
        <v>1</v>
      </c>
      <c r="E69" s="43">
        <v>25</v>
      </c>
      <c r="F69" s="35"/>
      <c r="G69" s="36"/>
      <c r="H69" s="36"/>
      <c r="I69" s="36"/>
      <c r="J69" s="36"/>
    </row>
    <row r="70" spans="1:10" s="37" customFormat="1" ht="15" customHeight="1">
      <c r="B70" s="41">
        <v>2</v>
      </c>
      <c r="C70" s="42" t="s">
        <v>14</v>
      </c>
      <c r="D70" s="43" t="s">
        <v>1</v>
      </c>
      <c r="E70" s="43">
        <v>25</v>
      </c>
      <c r="F70" s="35"/>
      <c r="G70" s="36"/>
      <c r="H70" s="36"/>
      <c r="I70" s="36"/>
      <c r="J70" s="36"/>
    </row>
    <row r="71" spans="1:10" s="37" customFormat="1" ht="15.75" customHeight="1">
      <c r="B71" s="41">
        <v>3</v>
      </c>
      <c r="C71" s="42" t="s">
        <v>15</v>
      </c>
      <c r="D71" s="43" t="s">
        <v>1</v>
      </c>
      <c r="E71" s="43">
        <v>20</v>
      </c>
      <c r="F71" s="35"/>
      <c r="G71" s="36"/>
      <c r="H71" s="36"/>
      <c r="I71" s="36"/>
      <c r="J71" s="36"/>
    </row>
    <row r="72" spans="1:10" s="37" customFormat="1" ht="30.75" customHeight="1">
      <c r="B72" s="41">
        <v>4</v>
      </c>
      <c r="C72" s="46" t="s">
        <v>24</v>
      </c>
      <c r="D72" s="43" t="s">
        <v>1</v>
      </c>
      <c r="E72" s="43">
        <v>293</v>
      </c>
      <c r="F72" s="35"/>
      <c r="G72" s="36"/>
      <c r="H72" s="36"/>
      <c r="I72" s="36"/>
      <c r="J72" s="36"/>
    </row>
    <row r="73" spans="1:10" s="37" customFormat="1" ht="15" customHeight="1">
      <c r="B73" s="41">
        <v>5</v>
      </c>
      <c r="C73" s="42" t="s">
        <v>29</v>
      </c>
      <c r="D73" s="43" t="s">
        <v>1</v>
      </c>
      <c r="E73" s="43">
        <v>100</v>
      </c>
      <c r="F73" s="35"/>
      <c r="G73" s="36"/>
      <c r="H73" s="36"/>
      <c r="I73" s="36"/>
      <c r="J73" s="36"/>
    </row>
    <row r="74" spans="1:10" s="37" customFormat="1" ht="15" customHeight="1">
      <c r="B74" s="41">
        <v>6</v>
      </c>
      <c r="C74" s="42" t="s">
        <v>30</v>
      </c>
      <c r="D74" s="43" t="s">
        <v>1</v>
      </c>
      <c r="E74" s="43">
        <v>100</v>
      </c>
      <c r="F74" s="35"/>
      <c r="G74" s="36"/>
      <c r="H74" s="36"/>
      <c r="I74" s="36"/>
      <c r="J74" s="36"/>
    </row>
    <row r="75" spans="1:10" s="37" customFormat="1">
      <c r="B75" s="41">
        <v>7</v>
      </c>
      <c r="C75" s="46" t="s">
        <v>36</v>
      </c>
      <c r="D75" s="43" t="s">
        <v>1</v>
      </c>
      <c r="E75" s="43">
        <v>72</v>
      </c>
      <c r="F75" s="35"/>
      <c r="G75" s="36"/>
      <c r="H75" s="36"/>
      <c r="I75" s="36"/>
      <c r="J75" s="36"/>
    </row>
    <row r="76" spans="1:10" s="37" customFormat="1">
      <c r="B76" s="41">
        <v>8</v>
      </c>
      <c r="C76" s="46" t="s">
        <v>49</v>
      </c>
      <c r="D76" s="43" t="s">
        <v>1</v>
      </c>
      <c r="E76" s="43">
        <v>30</v>
      </c>
      <c r="F76" s="35"/>
      <c r="G76" s="36"/>
      <c r="H76" s="36"/>
      <c r="I76" s="36"/>
      <c r="J76" s="36"/>
    </row>
    <row r="77" spans="1:10" s="37" customFormat="1">
      <c r="B77" s="41">
        <v>9</v>
      </c>
      <c r="C77" s="46" t="s">
        <v>20</v>
      </c>
      <c r="D77" s="43" t="s">
        <v>1</v>
      </c>
      <c r="E77" s="43">
        <v>30</v>
      </c>
      <c r="F77" s="35"/>
      <c r="G77" s="36"/>
      <c r="H77" s="36"/>
      <c r="I77" s="36"/>
      <c r="J77" s="36"/>
    </row>
    <row r="78" spans="1:10" s="37" customFormat="1" ht="15.75" customHeight="1">
      <c r="B78" s="41">
        <v>10</v>
      </c>
      <c r="C78" s="46" t="s">
        <v>50</v>
      </c>
      <c r="D78" s="43" t="s">
        <v>1</v>
      </c>
      <c r="E78" s="43">
        <v>30</v>
      </c>
      <c r="F78" s="35"/>
      <c r="G78" s="36"/>
      <c r="H78" s="36"/>
      <c r="I78" s="36"/>
      <c r="J78" s="36"/>
    </row>
    <row r="79" spans="1:10" s="37" customFormat="1" ht="31.5">
      <c r="B79" s="41">
        <v>11</v>
      </c>
      <c r="C79" s="46" t="s">
        <v>64</v>
      </c>
      <c r="D79" s="43" t="s">
        <v>1</v>
      </c>
      <c r="E79" s="43">
        <v>80</v>
      </c>
      <c r="F79" s="35"/>
      <c r="G79" s="36"/>
      <c r="H79" s="36"/>
      <c r="I79" s="36"/>
      <c r="J79" s="36"/>
    </row>
    <row r="80" spans="1:10" s="37" customFormat="1" ht="17.25" customHeight="1">
      <c r="B80" s="41">
        <v>12</v>
      </c>
      <c r="C80" s="46" t="s">
        <v>65</v>
      </c>
      <c r="D80" s="43" t="s">
        <v>1</v>
      </c>
      <c r="E80" s="43">
        <v>35</v>
      </c>
      <c r="F80" s="35"/>
      <c r="G80" s="36"/>
      <c r="H80" s="36"/>
      <c r="I80" s="36"/>
      <c r="J80" s="36"/>
    </row>
    <row r="81" spans="1:10" s="37" customFormat="1" ht="15" customHeight="1">
      <c r="B81" s="41">
        <v>13</v>
      </c>
      <c r="C81" s="46" t="s">
        <v>49</v>
      </c>
      <c r="D81" s="43" t="s">
        <v>1</v>
      </c>
      <c r="E81" s="43">
        <v>22</v>
      </c>
      <c r="F81" s="35"/>
      <c r="G81" s="36"/>
      <c r="H81" s="36"/>
      <c r="I81" s="36"/>
      <c r="J81" s="36"/>
    </row>
    <row r="82" spans="1:10" s="37" customFormat="1">
      <c r="B82" s="41">
        <v>14</v>
      </c>
      <c r="C82" s="47" t="s">
        <v>76</v>
      </c>
      <c r="D82" s="43" t="s">
        <v>1</v>
      </c>
      <c r="E82" s="43">
        <v>50</v>
      </c>
      <c r="F82" s="35"/>
      <c r="G82" s="36"/>
      <c r="H82" s="36"/>
      <c r="I82" s="36"/>
      <c r="J82" s="36"/>
    </row>
    <row r="83" spans="1:10" s="37" customFormat="1">
      <c r="B83" s="41">
        <v>15</v>
      </c>
      <c r="C83" s="47" t="s">
        <v>77</v>
      </c>
      <c r="D83" s="43" t="s">
        <v>1</v>
      </c>
      <c r="E83" s="43">
        <v>20</v>
      </c>
      <c r="F83" s="35"/>
      <c r="G83" s="36"/>
      <c r="H83" s="36"/>
      <c r="I83" s="36"/>
      <c r="J83" s="36"/>
    </row>
    <row r="84" spans="1:10">
      <c r="A84" s="37"/>
      <c r="B84" s="41">
        <v>16</v>
      </c>
      <c r="C84" s="47" t="s">
        <v>49</v>
      </c>
      <c r="D84" s="43" t="s">
        <v>1</v>
      </c>
      <c r="E84" s="43">
        <v>30</v>
      </c>
      <c r="F84" s="35"/>
    </row>
    <row r="85" spans="1:10" s="37" customFormat="1" ht="24" customHeight="1">
      <c r="A85" s="55"/>
      <c r="B85" s="250" t="s">
        <v>82</v>
      </c>
      <c r="C85" s="250"/>
      <c r="D85" s="40" t="s">
        <v>1</v>
      </c>
      <c r="E85" s="17">
        <f>SUM(E69:E84)</f>
        <v>962</v>
      </c>
      <c r="F85" s="55"/>
      <c r="G85" s="36"/>
      <c r="H85" s="36"/>
      <c r="I85" s="36"/>
      <c r="J85" s="36"/>
    </row>
    <row r="86" spans="1:10" s="37" customFormat="1">
      <c r="B86" s="247" t="s">
        <v>16</v>
      </c>
      <c r="C86" s="248"/>
      <c r="D86" s="248"/>
      <c r="E86" s="249"/>
      <c r="F86" s="35"/>
      <c r="G86" s="36"/>
      <c r="H86" s="36"/>
      <c r="I86" s="36"/>
      <c r="J86" s="36"/>
    </row>
    <row r="87" spans="1:10" s="37" customFormat="1" ht="15" customHeight="1">
      <c r="B87" s="41">
        <v>1</v>
      </c>
      <c r="C87" s="42" t="s">
        <v>17</v>
      </c>
      <c r="D87" s="43" t="s">
        <v>1</v>
      </c>
      <c r="E87" s="43">
        <v>50</v>
      </c>
      <c r="F87" s="35"/>
      <c r="G87" s="36"/>
      <c r="H87" s="36"/>
      <c r="I87" s="36"/>
      <c r="J87" s="36"/>
    </row>
    <row r="88" spans="1:10" s="37" customFormat="1" ht="15" customHeight="1">
      <c r="B88" s="41">
        <v>2</v>
      </c>
      <c r="C88" s="42" t="s">
        <v>7</v>
      </c>
      <c r="D88" s="43" t="s">
        <v>1</v>
      </c>
      <c r="E88" s="43">
        <v>40</v>
      </c>
      <c r="F88" s="35"/>
      <c r="G88" s="36"/>
      <c r="H88" s="36"/>
      <c r="I88" s="36"/>
      <c r="J88" s="36"/>
    </row>
    <row r="89" spans="1:10" s="37" customFormat="1" ht="15" customHeight="1">
      <c r="B89" s="41">
        <v>3</v>
      </c>
      <c r="C89" s="42" t="s">
        <v>18</v>
      </c>
      <c r="D89" s="43" t="s">
        <v>1</v>
      </c>
      <c r="E89" s="43">
        <v>40</v>
      </c>
      <c r="F89" s="35"/>
      <c r="G89" s="36"/>
      <c r="H89" s="36"/>
      <c r="I89" s="36"/>
      <c r="J89" s="36"/>
    </row>
    <row r="90" spans="1:10" s="37" customFormat="1" ht="15" customHeight="1">
      <c r="B90" s="41">
        <v>4</v>
      </c>
      <c r="C90" s="42" t="s">
        <v>19</v>
      </c>
      <c r="D90" s="43" t="s">
        <v>1</v>
      </c>
      <c r="E90" s="43">
        <v>30</v>
      </c>
      <c r="F90" s="35"/>
      <c r="G90" s="36"/>
      <c r="H90" s="36"/>
      <c r="I90" s="36"/>
      <c r="J90" s="36"/>
    </row>
    <row r="91" spans="1:10" s="37" customFormat="1" ht="15" customHeight="1">
      <c r="B91" s="41">
        <v>5</v>
      </c>
      <c r="C91" s="42" t="s">
        <v>20</v>
      </c>
      <c r="D91" s="43" t="s">
        <v>1</v>
      </c>
      <c r="E91" s="43">
        <v>40</v>
      </c>
      <c r="F91" s="35"/>
      <c r="G91" s="36"/>
      <c r="H91" s="36"/>
      <c r="I91" s="36"/>
      <c r="J91" s="36"/>
    </row>
    <row r="92" spans="1:10" s="37" customFormat="1" ht="18" customHeight="1">
      <c r="B92" s="41">
        <v>6</v>
      </c>
      <c r="C92" s="42" t="s">
        <v>21</v>
      </c>
      <c r="D92" s="43" t="s">
        <v>1</v>
      </c>
      <c r="E92" s="43">
        <v>60</v>
      </c>
      <c r="F92" s="35"/>
      <c r="G92" s="36"/>
      <c r="H92" s="36"/>
      <c r="I92" s="36"/>
      <c r="J92" s="36"/>
    </row>
    <row r="93" spans="1:10" s="37" customFormat="1" ht="15" customHeight="1">
      <c r="B93" s="41">
        <v>7</v>
      </c>
      <c r="C93" s="42" t="s">
        <v>22</v>
      </c>
      <c r="D93" s="43" t="s">
        <v>1</v>
      </c>
      <c r="E93" s="43">
        <v>60</v>
      </c>
      <c r="F93" s="35"/>
      <c r="G93" s="36"/>
      <c r="H93" s="36"/>
      <c r="I93" s="36"/>
      <c r="J93" s="36"/>
    </row>
    <row r="94" spans="1:10" s="37" customFormat="1">
      <c r="B94" s="41">
        <v>8</v>
      </c>
      <c r="C94" s="42" t="s">
        <v>23</v>
      </c>
      <c r="D94" s="43" t="s">
        <v>1</v>
      </c>
      <c r="E94" s="43">
        <v>40</v>
      </c>
      <c r="F94" s="35"/>
      <c r="G94" s="36"/>
      <c r="H94" s="36"/>
      <c r="I94" s="36"/>
      <c r="J94" s="36"/>
    </row>
    <row r="95" spans="1:10" s="37" customFormat="1" ht="16.5" customHeight="1">
      <c r="B95" s="41">
        <v>9</v>
      </c>
      <c r="C95" s="42" t="s">
        <v>19</v>
      </c>
      <c r="D95" s="43" t="s">
        <v>1</v>
      </c>
      <c r="E95" s="43">
        <v>40</v>
      </c>
      <c r="F95" s="35"/>
      <c r="G95" s="36"/>
      <c r="H95" s="36"/>
      <c r="I95" s="36"/>
      <c r="J95" s="36"/>
    </row>
    <row r="96" spans="1:10" s="37" customFormat="1" ht="15.75" customHeight="1">
      <c r="B96" s="41">
        <v>10</v>
      </c>
      <c r="C96" s="46" t="s">
        <v>26</v>
      </c>
      <c r="D96" s="43" t="s">
        <v>1</v>
      </c>
      <c r="E96" s="43">
        <v>50</v>
      </c>
      <c r="F96" s="35"/>
      <c r="G96" s="36"/>
      <c r="H96" s="36"/>
      <c r="I96" s="36"/>
      <c r="J96" s="36"/>
    </row>
    <row r="97" spans="2:10" s="37" customFormat="1" ht="33.75" customHeight="1">
      <c r="B97" s="41">
        <v>11</v>
      </c>
      <c r="C97" s="46" t="s">
        <v>24</v>
      </c>
      <c r="D97" s="43" t="s">
        <v>1</v>
      </c>
      <c r="E97" s="43">
        <v>319</v>
      </c>
      <c r="F97" s="35"/>
      <c r="G97" s="36"/>
      <c r="H97" s="36"/>
      <c r="I97" s="36"/>
      <c r="J97" s="36"/>
    </row>
    <row r="98" spans="2:10" s="37" customFormat="1" ht="17.25" customHeight="1">
      <c r="B98" s="41">
        <v>12</v>
      </c>
      <c r="C98" s="42" t="s">
        <v>31</v>
      </c>
      <c r="D98" s="43" t="s">
        <v>1</v>
      </c>
      <c r="E98" s="43">
        <v>50</v>
      </c>
      <c r="F98" s="35"/>
      <c r="G98" s="36"/>
      <c r="H98" s="36"/>
      <c r="I98" s="36"/>
      <c r="J98" s="36"/>
    </row>
    <row r="99" spans="2:10" s="37" customFormat="1" ht="15" customHeight="1">
      <c r="B99" s="41">
        <v>13</v>
      </c>
      <c r="C99" s="42" t="s">
        <v>32</v>
      </c>
      <c r="D99" s="43" t="s">
        <v>1</v>
      </c>
      <c r="E99" s="43">
        <v>36</v>
      </c>
      <c r="F99" s="35"/>
      <c r="G99" s="36"/>
      <c r="H99" s="36"/>
      <c r="I99" s="36"/>
      <c r="J99" s="36"/>
    </row>
    <row r="100" spans="2:10" s="37" customFormat="1" ht="15" customHeight="1">
      <c r="B100" s="41">
        <v>14</v>
      </c>
      <c r="C100" s="46" t="s">
        <v>36</v>
      </c>
      <c r="D100" s="43" t="s">
        <v>1</v>
      </c>
      <c r="E100" s="43">
        <v>125</v>
      </c>
      <c r="F100" s="35"/>
      <c r="G100" s="36"/>
      <c r="H100" s="36"/>
      <c r="I100" s="36"/>
      <c r="J100" s="36"/>
    </row>
    <row r="101" spans="2:10" s="37" customFormat="1" ht="15" customHeight="1">
      <c r="B101" s="41">
        <v>15</v>
      </c>
      <c r="C101" s="46" t="s">
        <v>38</v>
      </c>
      <c r="D101" s="43" t="s">
        <v>1</v>
      </c>
      <c r="E101" s="43">
        <v>26</v>
      </c>
      <c r="F101" s="35"/>
      <c r="G101" s="36"/>
      <c r="H101" s="36"/>
      <c r="I101" s="36"/>
      <c r="J101" s="36"/>
    </row>
    <row r="102" spans="2:10" s="37" customFormat="1" ht="15" customHeight="1">
      <c r="B102" s="41">
        <v>16</v>
      </c>
      <c r="C102" s="46" t="s">
        <v>39</v>
      </c>
      <c r="D102" s="43" t="s">
        <v>1</v>
      </c>
      <c r="E102" s="43">
        <v>32</v>
      </c>
      <c r="F102" s="35"/>
      <c r="G102" s="36"/>
      <c r="H102" s="36"/>
      <c r="I102" s="36"/>
      <c r="J102" s="36"/>
    </row>
    <row r="103" spans="2:10" s="37" customFormat="1" ht="15" customHeight="1">
      <c r="B103" s="41">
        <v>17</v>
      </c>
      <c r="C103" s="46" t="s">
        <v>40</v>
      </c>
      <c r="D103" s="43" t="s">
        <v>1</v>
      </c>
      <c r="E103" s="43">
        <v>40</v>
      </c>
      <c r="F103" s="35"/>
      <c r="G103" s="36"/>
      <c r="H103" s="36"/>
      <c r="I103" s="36"/>
      <c r="J103" s="36"/>
    </row>
    <row r="104" spans="2:10" s="37" customFormat="1">
      <c r="B104" s="41">
        <v>18</v>
      </c>
      <c r="C104" s="46" t="s">
        <v>19</v>
      </c>
      <c r="D104" s="43" t="s">
        <v>1</v>
      </c>
      <c r="E104" s="43">
        <v>42</v>
      </c>
      <c r="F104" s="35"/>
      <c r="G104" s="36"/>
      <c r="H104" s="36"/>
      <c r="I104" s="36"/>
      <c r="J104" s="36"/>
    </row>
    <row r="105" spans="2:10" s="37" customFormat="1">
      <c r="B105" s="41">
        <v>19</v>
      </c>
      <c r="C105" s="46" t="s">
        <v>51</v>
      </c>
      <c r="D105" s="43" t="s">
        <v>1</v>
      </c>
      <c r="E105" s="43">
        <v>30</v>
      </c>
      <c r="F105" s="35"/>
      <c r="G105" s="36"/>
      <c r="H105" s="36"/>
      <c r="I105" s="36"/>
      <c r="J105" s="36"/>
    </row>
    <row r="106" spans="2:10" s="37" customFormat="1">
      <c r="B106" s="41">
        <v>20</v>
      </c>
      <c r="C106" s="46" t="s">
        <v>52</v>
      </c>
      <c r="D106" s="43" t="s">
        <v>1</v>
      </c>
      <c r="E106" s="43">
        <v>60</v>
      </c>
      <c r="F106" s="35"/>
      <c r="G106" s="36"/>
      <c r="H106" s="36"/>
      <c r="I106" s="36"/>
      <c r="J106" s="36"/>
    </row>
    <row r="107" spans="2:10" s="37" customFormat="1" ht="16.5" customHeight="1">
      <c r="B107" s="41">
        <v>21</v>
      </c>
      <c r="C107" s="46" t="s">
        <v>53</v>
      </c>
      <c r="D107" s="43" t="s">
        <v>1</v>
      </c>
      <c r="E107" s="43">
        <v>80</v>
      </c>
      <c r="F107" s="35"/>
      <c r="G107" s="36"/>
      <c r="H107" s="36"/>
      <c r="I107" s="36"/>
      <c r="J107" s="36"/>
    </row>
    <row r="108" spans="2:10" s="37" customFormat="1">
      <c r="B108" s="41">
        <v>22</v>
      </c>
      <c r="C108" s="46" t="s">
        <v>54</v>
      </c>
      <c r="D108" s="43" t="s">
        <v>1</v>
      </c>
      <c r="E108" s="43">
        <v>25</v>
      </c>
      <c r="F108" s="35"/>
      <c r="G108" s="36"/>
      <c r="H108" s="36"/>
      <c r="I108" s="36"/>
      <c r="J108" s="36"/>
    </row>
    <row r="109" spans="2:10" s="37" customFormat="1">
      <c r="B109" s="41">
        <v>23</v>
      </c>
      <c r="C109" s="46" t="s">
        <v>22</v>
      </c>
      <c r="D109" s="43" t="s">
        <v>1</v>
      </c>
      <c r="E109" s="43">
        <v>44</v>
      </c>
      <c r="F109" s="35"/>
      <c r="G109" s="36"/>
      <c r="H109" s="36"/>
      <c r="I109" s="36"/>
      <c r="J109" s="36"/>
    </row>
    <row r="110" spans="2:10" s="37" customFormat="1">
      <c r="B110" s="41">
        <v>24</v>
      </c>
      <c r="C110" s="46" t="s">
        <v>55</v>
      </c>
      <c r="D110" s="43" t="s">
        <v>1</v>
      </c>
      <c r="E110" s="43">
        <v>25</v>
      </c>
      <c r="F110" s="35"/>
      <c r="G110" s="36"/>
      <c r="H110" s="36"/>
      <c r="I110" s="36"/>
      <c r="J110" s="36"/>
    </row>
    <row r="111" spans="2:10" s="37" customFormat="1">
      <c r="B111" s="41">
        <v>25</v>
      </c>
      <c r="C111" s="46" t="s">
        <v>20</v>
      </c>
      <c r="D111" s="43" t="s">
        <v>1</v>
      </c>
      <c r="E111" s="43">
        <v>20</v>
      </c>
      <c r="F111" s="35"/>
      <c r="G111" s="36"/>
      <c r="H111" s="36"/>
      <c r="I111" s="36"/>
      <c r="J111" s="36"/>
    </row>
    <row r="112" spans="2:10" s="37" customFormat="1" ht="15" customHeight="1">
      <c r="B112" s="41">
        <v>26</v>
      </c>
      <c r="C112" s="46" t="s">
        <v>56</v>
      </c>
      <c r="D112" s="43" t="s">
        <v>1</v>
      </c>
      <c r="E112" s="43">
        <v>30</v>
      </c>
      <c r="F112" s="35"/>
      <c r="G112" s="36"/>
      <c r="H112" s="36"/>
      <c r="I112" s="36"/>
      <c r="J112" s="36"/>
    </row>
    <row r="113" spans="1:10" s="37" customFormat="1" ht="15" customHeight="1">
      <c r="B113" s="41">
        <v>27</v>
      </c>
      <c r="C113" s="46" t="s">
        <v>66</v>
      </c>
      <c r="D113" s="43" t="s">
        <v>1</v>
      </c>
      <c r="E113" s="43">
        <v>125</v>
      </c>
      <c r="F113" s="35"/>
      <c r="G113" s="36"/>
      <c r="H113" s="36"/>
      <c r="I113" s="36"/>
      <c r="J113" s="36"/>
    </row>
    <row r="114" spans="1:10" s="37" customFormat="1" ht="15" customHeight="1">
      <c r="B114" s="41">
        <v>28</v>
      </c>
      <c r="C114" s="46" t="s">
        <v>49</v>
      </c>
      <c r="D114" s="43" t="s">
        <v>1</v>
      </c>
      <c r="E114" s="43">
        <v>30</v>
      </c>
      <c r="F114" s="35"/>
      <c r="G114" s="36"/>
      <c r="H114" s="36"/>
      <c r="I114" s="36"/>
      <c r="J114" s="36"/>
    </row>
    <row r="115" spans="1:10" s="37" customFormat="1" ht="15" customHeight="1">
      <c r="B115" s="41">
        <v>29</v>
      </c>
      <c r="C115" s="46" t="s">
        <v>58</v>
      </c>
      <c r="D115" s="43" t="s">
        <v>1</v>
      </c>
      <c r="E115" s="43">
        <v>20</v>
      </c>
      <c r="F115" s="35"/>
      <c r="G115" s="36"/>
      <c r="H115" s="36"/>
      <c r="I115" s="36"/>
      <c r="J115" s="36"/>
    </row>
    <row r="116" spans="1:10" s="37" customFormat="1" ht="15" customHeight="1">
      <c r="B116" s="41">
        <v>30</v>
      </c>
      <c r="C116" s="46" t="s">
        <v>67</v>
      </c>
      <c r="D116" s="43" t="s">
        <v>1</v>
      </c>
      <c r="E116" s="43">
        <v>30</v>
      </c>
      <c r="F116" s="35"/>
      <c r="G116" s="36"/>
      <c r="H116" s="36"/>
      <c r="I116" s="36"/>
      <c r="J116" s="36"/>
    </row>
    <row r="117" spans="1:10" s="37" customFormat="1" ht="15" customHeight="1">
      <c r="B117" s="41">
        <v>31</v>
      </c>
      <c r="C117" s="46" t="s">
        <v>7</v>
      </c>
      <c r="D117" s="43" t="s">
        <v>1</v>
      </c>
      <c r="E117" s="43">
        <v>40</v>
      </c>
      <c r="F117" s="35"/>
      <c r="G117" s="36"/>
      <c r="H117" s="36"/>
      <c r="I117" s="36"/>
      <c r="J117" s="36"/>
    </row>
    <row r="118" spans="1:10" s="37" customFormat="1" ht="16.5" customHeight="1">
      <c r="B118" s="41">
        <v>32</v>
      </c>
      <c r="C118" s="47" t="s">
        <v>78</v>
      </c>
      <c r="D118" s="43" t="s">
        <v>1</v>
      </c>
      <c r="E118" s="43">
        <v>30</v>
      </c>
      <c r="F118" s="35"/>
      <c r="G118" s="36"/>
      <c r="H118" s="36"/>
      <c r="I118" s="36"/>
      <c r="J118" s="36"/>
    </row>
    <row r="119" spans="1:10" s="37" customFormat="1" ht="15" customHeight="1">
      <c r="B119" s="41">
        <v>33</v>
      </c>
      <c r="C119" s="47" t="s">
        <v>79</v>
      </c>
      <c r="D119" s="43" t="s">
        <v>1</v>
      </c>
      <c r="E119" s="43">
        <v>15</v>
      </c>
      <c r="F119" s="35"/>
      <c r="G119" s="36"/>
      <c r="H119" s="36"/>
      <c r="I119" s="36"/>
      <c r="J119" s="36"/>
    </row>
    <row r="120" spans="1:10" s="37" customFormat="1" ht="15.75" customHeight="1">
      <c r="B120" s="41">
        <v>34</v>
      </c>
      <c r="C120" s="47" t="s">
        <v>80</v>
      </c>
      <c r="D120" s="43" t="s">
        <v>1</v>
      </c>
      <c r="E120" s="43">
        <v>30</v>
      </c>
      <c r="F120" s="35"/>
      <c r="G120" s="36"/>
      <c r="H120" s="36"/>
      <c r="I120" s="36"/>
      <c r="J120" s="36"/>
    </row>
    <row r="121" spans="1:10" s="37" customFormat="1" ht="15" customHeight="1">
      <c r="B121" s="41">
        <v>35</v>
      </c>
      <c r="C121" s="47" t="s">
        <v>70</v>
      </c>
      <c r="D121" s="43" t="s">
        <v>1</v>
      </c>
      <c r="E121" s="43">
        <v>72</v>
      </c>
      <c r="F121" s="35"/>
      <c r="G121" s="36"/>
      <c r="H121" s="36"/>
      <c r="I121" s="36"/>
      <c r="J121" s="36"/>
    </row>
    <row r="122" spans="1:10" s="37" customFormat="1" ht="15" customHeight="1">
      <c r="B122" s="41">
        <v>36</v>
      </c>
      <c r="C122" s="47" t="s">
        <v>20</v>
      </c>
      <c r="D122" s="43" t="s">
        <v>1</v>
      </c>
      <c r="E122" s="43">
        <v>40</v>
      </c>
      <c r="F122" s="35"/>
      <c r="G122" s="36"/>
      <c r="H122" s="36"/>
      <c r="I122" s="36"/>
      <c r="J122" s="36"/>
    </row>
    <row r="123" spans="1:10" s="37" customFormat="1">
      <c r="B123" s="41">
        <v>37</v>
      </c>
      <c r="C123" s="47" t="s">
        <v>7</v>
      </c>
      <c r="D123" s="43" t="s">
        <v>1</v>
      </c>
      <c r="E123" s="43">
        <v>40</v>
      </c>
      <c r="F123" s="35"/>
      <c r="G123" s="36"/>
      <c r="H123" s="36"/>
      <c r="I123" s="36"/>
      <c r="J123" s="36"/>
    </row>
    <row r="124" spans="1:10">
      <c r="A124" s="37"/>
      <c r="B124" s="41">
        <v>38</v>
      </c>
      <c r="C124" s="47" t="s">
        <v>81</v>
      </c>
      <c r="D124" s="43" t="s">
        <v>1</v>
      </c>
      <c r="E124" s="43">
        <v>20</v>
      </c>
      <c r="F124" s="35"/>
    </row>
    <row r="125" spans="1:10">
      <c r="B125" s="250" t="s">
        <v>82</v>
      </c>
      <c r="C125" s="250"/>
      <c r="D125" s="40" t="s">
        <v>1</v>
      </c>
      <c r="E125" s="17">
        <f>SUM(E87:E124)</f>
        <v>1926</v>
      </c>
    </row>
    <row r="126" spans="1:10">
      <c r="B126" s="246"/>
      <c r="C126" s="246"/>
      <c r="D126" s="56"/>
      <c r="E126" s="56"/>
    </row>
    <row r="127" spans="1:10">
      <c r="B127" s="245" t="s">
        <v>82</v>
      </c>
      <c r="C127" s="245"/>
      <c r="D127" s="52" t="s">
        <v>1</v>
      </c>
      <c r="E127" s="34">
        <f>E125+E85+E67+E47+E30</f>
        <v>6191</v>
      </c>
    </row>
  </sheetData>
  <mergeCells count="13">
    <mergeCell ref="B2:E2"/>
    <mergeCell ref="B68:E68"/>
    <mergeCell ref="B85:C85"/>
    <mergeCell ref="B86:E86"/>
    <mergeCell ref="B125:C125"/>
    <mergeCell ref="B127:C127"/>
    <mergeCell ref="B126:C126"/>
    <mergeCell ref="B5:E5"/>
    <mergeCell ref="B31:E31"/>
    <mergeCell ref="B30:C30"/>
    <mergeCell ref="B47:C47"/>
    <mergeCell ref="B48:E48"/>
    <mergeCell ref="B67:C67"/>
  </mergeCells>
  <pageMargins left="0.70866141732283472" right="0" top="0.74803149606299213" bottom="0.74803149606299213" header="0.31496062992125984" footer="0.31496062992125984"/>
  <pageSetup paperSize="9" scale="94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8"/>
  <sheetViews>
    <sheetView workbookViewId="0">
      <selection activeCell="C14" sqref="C14"/>
    </sheetView>
  </sheetViews>
  <sheetFormatPr defaultColWidth="9.140625" defaultRowHeight="15.75"/>
  <cols>
    <col min="1" max="1" width="1.7109375" style="55" customWidth="1"/>
    <col min="2" max="2" width="51" style="55" customWidth="1"/>
    <col min="3" max="3" width="14.140625" style="3" customWidth="1"/>
    <col min="4" max="4" width="14.140625" style="55" customWidth="1"/>
    <col min="5" max="5" width="14" style="55" hidden="1" customWidth="1"/>
    <col min="6" max="6" width="13.140625" style="55" hidden="1" customWidth="1"/>
    <col min="7" max="7" width="14.140625" style="55" customWidth="1"/>
    <col min="8" max="8" width="9.140625" style="55"/>
    <col min="9" max="12" width="19" style="55" customWidth="1"/>
    <col min="13" max="13" width="27.7109375" style="55" customWidth="1"/>
    <col min="14" max="16384" width="9.140625" style="55"/>
  </cols>
  <sheetData>
    <row r="2" spans="2:18" ht="39.75" customHeight="1">
      <c r="B2" s="252" t="s">
        <v>138</v>
      </c>
      <c r="C2" s="252"/>
      <c r="D2" s="252"/>
      <c r="E2" s="252"/>
      <c r="F2" s="252"/>
      <c r="G2" s="252"/>
    </row>
    <row r="4" spans="2:18" ht="78.75">
      <c r="B4" s="17" t="s">
        <v>114</v>
      </c>
      <c r="C4" s="4" t="s">
        <v>139</v>
      </c>
      <c r="D4" s="77" t="s">
        <v>140</v>
      </c>
      <c r="E4" s="60"/>
      <c r="F4" s="60"/>
      <c r="G4" s="4" t="s">
        <v>141</v>
      </c>
    </row>
    <row r="5" spans="2:18" s="37" customFormat="1" ht="29.25" customHeight="1">
      <c r="B5" s="51" t="s">
        <v>130</v>
      </c>
      <c r="C5" s="40">
        <v>4196</v>
      </c>
      <c r="D5" s="77">
        <f>Лист1!E30</f>
        <v>1237</v>
      </c>
      <c r="E5" s="54">
        <f>D5*100/D10</f>
        <v>19.980617024713293</v>
      </c>
      <c r="F5" s="57">
        <f>21000/100*E5</f>
        <v>4195.9295751897916</v>
      </c>
      <c r="G5" s="58">
        <f>F5-D5</f>
        <v>2958.9295751897916</v>
      </c>
      <c r="H5" s="36"/>
      <c r="I5" s="36"/>
      <c r="J5" s="36"/>
      <c r="K5" s="36"/>
    </row>
    <row r="6" spans="2:18" s="37" customFormat="1" ht="30.75" customHeight="1">
      <c r="B6" s="51" t="s">
        <v>131</v>
      </c>
      <c r="C6" s="40">
        <v>1655</v>
      </c>
      <c r="D6" s="77">
        <f>Лист1!E47</f>
        <v>488</v>
      </c>
      <c r="E6" s="54">
        <f>D6*100/D10</f>
        <v>7.8824099499273137</v>
      </c>
      <c r="F6" s="57">
        <f t="shared" ref="F6:F9" si="0">21000/100*E6</f>
        <v>1655.3060894847358</v>
      </c>
      <c r="G6" s="58">
        <f t="shared" ref="G6:G9" si="1">F6-D6</f>
        <v>1167.3060894847358</v>
      </c>
      <c r="H6" s="36"/>
      <c r="I6" s="36"/>
      <c r="J6" s="36"/>
      <c r="K6" s="36"/>
    </row>
    <row r="7" spans="2:18" s="37" customFormat="1" ht="30" customHeight="1">
      <c r="B7" s="51" t="s">
        <v>132</v>
      </c>
      <c r="C7" s="40">
        <v>5353</v>
      </c>
      <c r="D7" s="77">
        <f>Лист1!E67</f>
        <v>1578</v>
      </c>
      <c r="E7" s="54">
        <f>D7*100/D10</f>
        <v>25.488612502019059</v>
      </c>
      <c r="F7" s="57">
        <f t="shared" si="0"/>
        <v>5352.6086254240026</v>
      </c>
      <c r="G7" s="58">
        <f t="shared" si="1"/>
        <v>3774.6086254240026</v>
      </c>
      <c r="H7" s="36"/>
      <c r="I7" s="36"/>
      <c r="J7" s="36"/>
      <c r="K7" s="36"/>
    </row>
    <row r="8" spans="2:18" s="37" customFormat="1" ht="30" customHeight="1">
      <c r="B8" s="51" t="s">
        <v>133</v>
      </c>
      <c r="C8" s="40">
        <v>3263</v>
      </c>
      <c r="D8" s="77">
        <f>Лист1!E85</f>
        <v>962</v>
      </c>
      <c r="E8" s="54">
        <f>D8*100/D10</f>
        <v>15.538685188176386</v>
      </c>
      <c r="F8" s="57">
        <f t="shared" si="0"/>
        <v>3263.1238895170409</v>
      </c>
      <c r="G8" s="58">
        <f t="shared" si="1"/>
        <v>2301.1238895170409</v>
      </c>
      <c r="H8" s="36"/>
      <c r="I8" s="36"/>
      <c r="J8" s="36"/>
      <c r="K8" s="36"/>
    </row>
    <row r="9" spans="2:18" s="37" customFormat="1" ht="24" customHeight="1">
      <c r="B9" s="51" t="s">
        <v>134</v>
      </c>
      <c r="C9" s="40">
        <v>6533</v>
      </c>
      <c r="D9" s="77">
        <f>Лист1!E125</f>
        <v>1926</v>
      </c>
      <c r="E9" s="54">
        <f>D9*100/D10</f>
        <v>31.109675335163949</v>
      </c>
      <c r="F9" s="57">
        <f t="shared" si="0"/>
        <v>6533.031820384429</v>
      </c>
      <c r="G9" s="58">
        <f t="shared" si="1"/>
        <v>4607.031820384429</v>
      </c>
      <c r="H9" s="36"/>
      <c r="I9" s="36"/>
      <c r="J9" s="36"/>
      <c r="K9" s="36"/>
    </row>
    <row r="10" spans="2:18" s="3" customFormat="1" ht="31.5" customHeight="1">
      <c r="B10" s="61" t="s">
        <v>82</v>
      </c>
      <c r="C10" s="61">
        <f>SUM(C5:C9)</f>
        <v>21000</v>
      </c>
      <c r="D10" s="78">
        <f>SUM(D5:D9)</f>
        <v>6191</v>
      </c>
      <c r="E10" s="59">
        <f>SUM(E5:E9)</f>
        <v>100</v>
      </c>
      <c r="F10" s="34">
        <f>SUM(F5:F9)</f>
        <v>21000</v>
      </c>
      <c r="G10" s="34">
        <f>SUM(G5:G9)</f>
        <v>14809</v>
      </c>
    </row>
    <row r="13" spans="2:18" s="68" customFormat="1" ht="78" customHeight="1">
      <c r="B13" s="17" t="s">
        <v>114</v>
      </c>
      <c r="C13" s="7" t="s">
        <v>135</v>
      </c>
      <c r="D13" s="63" t="s">
        <v>136</v>
      </c>
      <c r="E13" s="7"/>
      <c r="F13" s="7"/>
      <c r="G13" s="65" t="s">
        <v>137</v>
      </c>
      <c r="H13" s="66"/>
      <c r="I13" s="66"/>
      <c r="J13" s="66"/>
      <c r="K13" s="66"/>
      <c r="L13" s="67"/>
      <c r="M13" s="67"/>
      <c r="N13" s="66"/>
      <c r="O13" s="66"/>
      <c r="P13" s="66"/>
      <c r="Q13" s="66"/>
      <c r="R13" s="66"/>
    </row>
    <row r="14" spans="2:18" ht="31.5" customHeight="1">
      <c r="B14" s="62" t="s">
        <v>130</v>
      </c>
      <c r="C14" s="70">
        <v>2199</v>
      </c>
      <c r="D14" s="70">
        <v>627</v>
      </c>
      <c r="E14" s="71"/>
      <c r="F14" s="71"/>
      <c r="G14" s="70">
        <v>364</v>
      </c>
    </row>
    <row r="15" spans="2:18" ht="31.5" customHeight="1">
      <c r="B15" s="64" t="s">
        <v>131</v>
      </c>
      <c r="C15" s="72">
        <v>577</v>
      </c>
      <c r="D15" s="72">
        <v>140</v>
      </c>
      <c r="E15" s="73"/>
      <c r="F15" s="73"/>
      <c r="G15" s="74">
        <v>96</v>
      </c>
    </row>
    <row r="16" spans="2:18" ht="31.5" customHeight="1">
      <c r="B16" s="62" t="s">
        <v>132</v>
      </c>
      <c r="C16" s="70">
        <v>890</v>
      </c>
      <c r="D16" s="70">
        <v>254</v>
      </c>
      <c r="E16" s="73"/>
      <c r="F16" s="73"/>
      <c r="G16" s="75">
        <v>218</v>
      </c>
    </row>
    <row r="17" spans="2:7" ht="31.5" customHeight="1">
      <c r="B17" s="62" t="s">
        <v>133</v>
      </c>
      <c r="C17" s="70">
        <v>1487</v>
      </c>
      <c r="D17" s="70">
        <v>360</v>
      </c>
      <c r="E17" s="73"/>
      <c r="F17" s="73"/>
      <c r="G17" s="75">
        <v>318</v>
      </c>
    </row>
    <row r="18" spans="2:7" ht="31.5" customHeight="1">
      <c r="B18" s="62" t="s">
        <v>134</v>
      </c>
      <c r="C18" s="70">
        <v>4439</v>
      </c>
      <c r="D18" s="76">
        <v>1203</v>
      </c>
      <c r="E18" s="73"/>
      <c r="F18" s="73"/>
      <c r="G18" s="75">
        <v>626</v>
      </c>
    </row>
  </sheetData>
  <mergeCells count="1">
    <mergeCell ref="B2:G2"/>
  </mergeCells>
  <pageMargins left="0.70866141732283472" right="0.11811023622047245" top="0.15748031496062992" bottom="0.15748031496062992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>
      <selection activeCell="Y34" sqref="Y34"/>
    </sheetView>
  </sheetViews>
  <sheetFormatPr defaultRowHeight="15"/>
  <cols>
    <col min="1" max="1" width="2.85546875" style="161" customWidth="1"/>
    <col min="2" max="2" width="15.7109375" style="161" customWidth="1"/>
    <col min="3" max="3" width="10.85546875" style="161" customWidth="1"/>
    <col min="4" max="4" width="6.140625" style="161" customWidth="1"/>
    <col min="5" max="5" width="3.7109375" style="161" customWidth="1"/>
    <col min="6" max="7" width="6.28515625" style="162" customWidth="1"/>
    <col min="8" max="8" width="7.85546875" style="162" customWidth="1"/>
    <col min="9" max="9" width="5.85546875" style="161" customWidth="1"/>
    <col min="10" max="10" width="4.7109375" style="161" customWidth="1"/>
    <col min="11" max="11" width="6.5703125" style="161" customWidth="1"/>
    <col min="12" max="12" width="4.85546875" style="161" customWidth="1"/>
    <col min="13" max="13" width="6.28515625" style="161" customWidth="1"/>
    <col min="14" max="14" width="11.5703125" style="164" customWidth="1"/>
    <col min="15" max="15" width="4.85546875" style="164" customWidth="1"/>
    <col min="16" max="16" width="6.42578125" style="164" customWidth="1"/>
    <col min="17" max="20" width="5.85546875" style="164" customWidth="1"/>
    <col min="21" max="21" width="3.85546875" style="161" customWidth="1"/>
    <col min="22" max="22" width="5.140625" style="161" customWidth="1"/>
    <col min="23" max="23" width="3.7109375" style="163" customWidth="1"/>
    <col min="24" max="256" width="9.140625" style="161"/>
    <col min="257" max="257" width="2.85546875" style="161" customWidth="1"/>
    <col min="258" max="258" width="15.7109375" style="161" customWidth="1"/>
    <col min="259" max="259" width="10.85546875" style="161" customWidth="1"/>
    <col min="260" max="260" width="6.140625" style="161" customWidth="1"/>
    <col min="261" max="261" width="3.7109375" style="161" customWidth="1"/>
    <col min="262" max="263" width="6.28515625" style="161" customWidth="1"/>
    <col min="264" max="264" width="7.85546875" style="161" customWidth="1"/>
    <col min="265" max="265" width="5.85546875" style="161" customWidth="1"/>
    <col min="266" max="266" width="4.7109375" style="161" customWidth="1"/>
    <col min="267" max="267" width="6.5703125" style="161" customWidth="1"/>
    <col min="268" max="268" width="4.85546875" style="161" customWidth="1"/>
    <col min="269" max="269" width="6.28515625" style="161" customWidth="1"/>
    <col min="270" max="270" width="11.5703125" style="161" customWidth="1"/>
    <col min="271" max="271" width="4.85546875" style="161" customWidth="1"/>
    <col min="272" max="272" width="6.42578125" style="161" customWidth="1"/>
    <col min="273" max="276" width="5.85546875" style="161" customWidth="1"/>
    <col min="277" max="277" width="3.85546875" style="161" customWidth="1"/>
    <col min="278" max="278" width="5.140625" style="161" customWidth="1"/>
    <col min="279" max="279" width="3.7109375" style="161" customWidth="1"/>
    <col min="280" max="512" width="9.140625" style="161"/>
    <col min="513" max="513" width="2.85546875" style="161" customWidth="1"/>
    <col min="514" max="514" width="15.7109375" style="161" customWidth="1"/>
    <col min="515" max="515" width="10.85546875" style="161" customWidth="1"/>
    <col min="516" max="516" width="6.140625" style="161" customWidth="1"/>
    <col min="517" max="517" width="3.7109375" style="161" customWidth="1"/>
    <col min="518" max="519" width="6.28515625" style="161" customWidth="1"/>
    <col min="520" max="520" width="7.85546875" style="161" customWidth="1"/>
    <col min="521" max="521" width="5.85546875" style="161" customWidth="1"/>
    <col min="522" max="522" width="4.7109375" style="161" customWidth="1"/>
    <col min="523" max="523" width="6.5703125" style="161" customWidth="1"/>
    <col min="524" max="524" width="4.85546875" style="161" customWidth="1"/>
    <col min="525" max="525" width="6.28515625" style="161" customWidth="1"/>
    <col min="526" max="526" width="11.5703125" style="161" customWidth="1"/>
    <col min="527" max="527" width="4.85546875" style="161" customWidth="1"/>
    <col min="528" max="528" width="6.42578125" style="161" customWidth="1"/>
    <col min="529" max="532" width="5.85546875" style="161" customWidth="1"/>
    <col min="533" max="533" width="3.85546875" style="161" customWidth="1"/>
    <col min="534" max="534" width="5.140625" style="161" customWidth="1"/>
    <col min="535" max="535" width="3.7109375" style="161" customWidth="1"/>
    <col min="536" max="768" width="9.140625" style="161"/>
    <col min="769" max="769" width="2.85546875" style="161" customWidth="1"/>
    <col min="770" max="770" width="15.7109375" style="161" customWidth="1"/>
    <col min="771" max="771" width="10.85546875" style="161" customWidth="1"/>
    <col min="772" max="772" width="6.140625" style="161" customWidth="1"/>
    <col min="773" max="773" width="3.7109375" style="161" customWidth="1"/>
    <col min="774" max="775" width="6.28515625" style="161" customWidth="1"/>
    <col min="776" max="776" width="7.85546875" style="161" customWidth="1"/>
    <col min="777" max="777" width="5.85546875" style="161" customWidth="1"/>
    <col min="778" max="778" width="4.7109375" style="161" customWidth="1"/>
    <col min="779" max="779" width="6.5703125" style="161" customWidth="1"/>
    <col min="780" max="780" width="4.85546875" style="161" customWidth="1"/>
    <col min="781" max="781" width="6.28515625" style="161" customWidth="1"/>
    <col min="782" max="782" width="11.5703125" style="161" customWidth="1"/>
    <col min="783" max="783" width="4.85546875" style="161" customWidth="1"/>
    <col min="784" max="784" width="6.42578125" style="161" customWidth="1"/>
    <col min="785" max="788" width="5.85546875" style="161" customWidth="1"/>
    <col min="789" max="789" width="3.85546875" style="161" customWidth="1"/>
    <col min="790" max="790" width="5.140625" style="161" customWidth="1"/>
    <col min="791" max="791" width="3.7109375" style="161" customWidth="1"/>
    <col min="792" max="1024" width="9.140625" style="161"/>
    <col min="1025" max="1025" width="2.85546875" style="161" customWidth="1"/>
    <col min="1026" max="1026" width="15.7109375" style="161" customWidth="1"/>
    <col min="1027" max="1027" width="10.85546875" style="161" customWidth="1"/>
    <col min="1028" max="1028" width="6.140625" style="161" customWidth="1"/>
    <col min="1029" max="1029" width="3.7109375" style="161" customWidth="1"/>
    <col min="1030" max="1031" width="6.28515625" style="161" customWidth="1"/>
    <col min="1032" max="1032" width="7.85546875" style="161" customWidth="1"/>
    <col min="1033" max="1033" width="5.85546875" style="161" customWidth="1"/>
    <col min="1034" max="1034" width="4.7109375" style="161" customWidth="1"/>
    <col min="1035" max="1035" width="6.5703125" style="161" customWidth="1"/>
    <col min="1036" max="1036" width="4.85546875" style="161" customWidth="1"/>
    <col min="1037" max="1037" width="6.28515625" style="161" customWidth="1"/>
    <col min="1038" max="1038" width="11.5703125" style="161" customWidth="1"/>
    <col min="1039" max="1039" width="4.85546875" style="161" customWidth="1"/>
    <col min="1040" max="1040" width="6.42578125" style="161" customWidth="1"/>
    <col min="1041" max="1044" width="5.85546875" style="161" customWidth="1"/>
    <col min="1045" max="1045" width="3.85546875" style="161" customWidth="1"/>
    <col min="1046" max="1046" width="5.140625" style="161" customWidth="1"/>
    <col min="1047" max="1047" width="3.7109375" style="161" customWidth="1"/>
    <col min="1048" max="1280" width="9.140625" style="161"/>
    <col min="1281" max="1281" width="2.85546875" style="161" customWidth="1"/>
    <col min="1282" max="1282" width="15.7109375" style="161" customWidth="1"/>
    <col min="1283" max="1283" width="10.85546875" style="161" customWidth="1"/>
    <col min="1284" max="1284" width="6.140625" style="161" customWidth="1"/>
    <col min="1285" max="1285" width="3.7109375" style="161" customWidth="1"/>
    <col min="1286" max="1287" width="6.28515625" style="161" customWidth="1"/>
    <col min="1288" max="1288" width="7.85546875" style="161" customWidth="1"/>
    <col min="1289" max="1289" width="5.85546875" style="161" customWidth="1"/>
    <col min="1290" max="1290" width="4.7109375" style="161" customWidth="1"/>
    <col min="1291" max="1291" width="6.5703125" style="161" customWidth="1"/>
    <col min="1292" max="1292" width="4.85546875" style="161" customWidth="1"/>
    <col min="1293" max="1293" width="6.28515625" style="161" customWidth="1"/>
    <col min="1294" max="1294" width="11.5703125" style="161" customWidth="1"/>
    <col min="1295" max="1295" width="4.85546875" style="161" customWidth="1"/>
    <col min="1296" max="1296" width="6.42578125" style="161" customWidth="1"/>
    <col min="1297" max="1300" width="5.85546875" style="161" customWidth="1"/>
    <col min="1301" max="1301" width="3.85546875" style="161" customWidth="1"/>
    <col min="1302" max="1302" width="5.140625" style="161" customWidth="1"/>
    <col min="1303" max="1303" width="3.7109375" style="161" customWidth="1"/>
    <col min="1304" max="1536" width="9.140625" style="161"/>
    <col min="1537" max="1537" width="2.85546875" style="161" customWidth="1"/>
    <col min="1538" max="1538" width="15.7109375" style="161" customWidth="1"/>
    <col min="1539" max="1539" width="10.85546875" style="161" customWidth="1"/>
    <col min="1540" max="1540" width="6.140625" style="161" customWidth="1"/>
    <col min="1541" max="1541" width="3.7109375" style="161" customWidth="1"/>
    <col min="1542" max="1543" width="6.28515625" style="161" customWidth="1"/>
    <col min="1544" max="1544" width="7.85546875" style="161" customWidth="1"/>
    <col min="1545" max="1545" width="5.85546875" style="161" customWidth="1"/>
    <col min="1546" max="1546" width="4.7109375" style="161" customWidth="1"/>
    <col min="1547" max="1547" width="6.5703125" style="161" customWidth="1"/>
    <col min="1548" max="1548" width="4.85546875" style="161" customWidth="1"/>
    <col min="1549" max="1549" width="6.28515625" style="161" customWidth="1"/>
    <col min="1550" max="1550" width="11.5703125" style="161" customWidth="1"/>
    <col min="1551" max="1551" width="4.85546875" style="161" customWidth="1"/>
    <col min="1552" max="1552" width="6.42578125" style="161" customWidth="1"/>
    <col min="1553" max="1556" width="5.85546875" style="161" customWidth="1"/>
    <col min="1557" max="1557" width="3.85546875" style="161" customWidth="1"/>
    <col min="1558" max="1558" width="5.140625" style="161" customWidth="1"/>
    <col min="1559" max="1559" width="3.7109375" style="161" customWidth="1"/>
    <col min="1560" max="1792" width="9.140625" style="161"/>
    <col min="1793" max="1793" width="2.85546875" style="161" customWidth="1"/>
    <col min="1794" max="1794" width="15.7109375" style="161" customWidth="1"/>
    <col min="1795" max="1795" width="10.85546875" style="161" customWidth="1"/>
    <col min="1796" max="1796" width="6.140625" style="161" customWidth="1"/>
    <col min="1797" max="1797" width="3.7109375" style="161" customWidth="1"/>
    <col min="1798" max="1799" width="6.28515625" style="161" customWidth="1"/>
    <col min="1800" max="1800" width="7.85546875" style="161" customWidth="1"/>
    <col min="1801" max="1801" width="5.85546875" style="161" customWidth="1"/>
    <col min="1802" max="1802" width="4.7109375" style="161" customWidth="1"/>
    <col min="1803" max="1803" width="6.5703125" style="161" customWidth="1"/>
    <col min="1804" max="1804" width="4.85546875" style="161" customWidth="1"/>
    <col min="1805" max="1805" width="6.28515625" style="161" customWidth="1"/>
    <col min="1806" max="1806" width="11.5703125" style="161" customWidth="1"/>
    <col min="1807" max="1807" width="4.85546875" style="161" customWidth="1"/>
    <col min="1808" max="1808" width="6.42578125" style="161" customWidth="1"/>
    <col min="1809" max="1812" width="5.85546875" style="161" customWidth="1"/>
    <col min="1813" max="1813" width="3.85546875" style="161" customWidth="1"/>
    <col min="1814" max="1814" width="5.140625" style="161" customWidth="1"/>
    <col min="1815" max="1815" width="3.7109375" style="161" customWidth="1"/>
    <col min="1816" max="2048" width="9.140625" style="161"/>
    <col min="2049" max="2049" width="2.85546875" style="161" customWidth="1"/>
    <col min="2050" max="2050" width="15.7109375" style="161" customWidth="1"/>
    <col min="2051" max="2051" width="10.85546875" style="161" customWidth="1"/>
    <col min="2052" max="2052" width="6.140625" style="161" customWidth="1"/>
    <col min="2053" max="2053" width="3.7109375" style="161" customWidth="1"/>
    <col min="2054" max="2055" width="6.28515625" style="161" customWidth="1"/>
    <col min="2056" max="2056" width="7.85546875" style="161" customWidth="1"/>
    <col min="2057" max="2057" width="5.85546875" style="161" customWidth="1"/>
    <col min="2058" max="2058" width="4.7109375" style="161" customWidth="1"/>
    <col min="2059" max="2059" width="6.5703125" style="161" customWidth="1"/>
    <col min="2060" max="2060" width="4.85546875" style="161" customWidth="1"/>
    <col min="2061" max="2061" width="6.28515625" style="161" customWidth="1"/>
    <col min="2062" max="2062" width="11.5703125" style="161" customWidth="1"/>
    <col min="2063" max="2063" width="4.85546875" style="161" customWidth="1"/>
    <col min="2064" max="2064" width="6.42578125" style="161" customWidth="1"/>
    <col min="2065" max="2068" width="5.85546875" style="161" customWidth="1"/>
    <col min="2069" max="2069" width="3.85546875" style="161" customWidth="1"/>
    <col min="2070" max="2070" width="5.140625" style="161" customWidth="1"/>
    <col min="2071" max="2071" width="3.7109375" style="161" customWidth="1"/>
    <col min="2072" max="2304" width="9.140625" style="161"/>
    <col min="2305" max="2305" width="2.85546875" style="161" customWidth="1"/>
    <col min="2306" max="2306" width="15.7109375" style="161" customWidth="1"/>
    <col min="2307" max="2307" width="10.85546875" style="161" customWidth="1"/>
    <col min="2308" max="2308" width="6.140625" style="161" customWidth="1"/>
    <col min="2309" max="2309" width="3.7109375" style="161" customWidth="1"/>
    <col min="2310" max="2311" width="6.28515625" style="161" customWidth="1"/>
    <col min="2312" max="2312" width="7.85546875" style="161" customWidth="1"/>
    <col min="2313" max="2313" width="5.85546875" style="161" customWidth="1"/>
    <col min="2314" max="2314" width="4.7109375" style="161" customWidth="1"/>
    <col min="2315" max="2315" width="6.5703125" style="161" customWidth="1"/>
    <col min="2316" max="2316" width="4.85546875" style="161" customWidth="1"/>
    <col min="2317" max="2317" width="6.28515625" style="161" customWidth="1"/>
    <col min="2318" max="2318" width="11.5703125" style="161" customWidth="1"/>
    <col min="2319" max="2319" width="4.85546875" style="161" customWidth="1"/>
    <col min="2320" max="2320" width="6.42578125" style="161" customWidth="1"/>
    <col min="2321" max="2324" width="5.85546875" style="161" customWidth="1"/>
    <col min="2325" max="2325" width="3.85546875" style="161" customWidth="1"/>
    <col min="2326" max="2326" width="5.140625" style="161" customWidth="1"/>
    <col min="2327" max="2327" width="3.7109375" style="161" customWidth="1"/>
    <col min="2328" max="2560" width="9.140625" style="161"/>
    <col min="2561" max="2561" width="2.85546875" style="161" customWidth="1"/>
    <col min="2562" max="2562" width="15.7109375" style="161" customWidth="1"/>
    <col min="2563" max="2563" width="10.85546875" style="161" customWidth="1"/>
    <col min="2564" max="2564" width="6.140625" style="161" customWidth="1"/>
    <col min="2565" max="2565" width="3.7109375" style="161" customWidth="1"/>
    <col min="2566" max="2567" width="6.28515625" style="161" customWidth="1"/>
    <col min="2568" max="2568" width="7.85546875" style="161" customWidth="1"/>
    <col min="2569" max="2569" width="5.85546875" style="161" customWidth="1"/>
    <col min="2570" max="2570" width="4.7109375" style="161" customWidth="1"/>
    <col min="2571" max="2571" width="6.5703125" style="161" customWidth="1"/>
    <col min="2572" max="2572" width="4.85546875" style="161" customWidth="1"/>
    <col min="2573" max="2573" width="6.28515625" style="161" customWidth="1"/>
    <col min="2574" max="2574" width="11.5703125" style="161" customWidth="1"/>
    <col min="2575" max="2575" width="4.85546875" style="161" customWidth="1"/>
    <col min="2576" max="2576" width="6.42578125" style="161" customWidth="1"/>
    <col min="2577" max="2580" width="5.85546875" style="161" customWidth="1"/>
    <col min="2581" max="2581" width="3.85546875" style="161" customWidth="1"/>
    <col min="2582" max="2582" width="5.140625" style="161" customWidth="1"/>
    <col min="2583" max="2583" width="3.7109375" style="161" customWidth="1"/>
    <col min="2584" max="2816" width="9.140625" style="161"/>
    <col min="2817" max="2817" width="2.85546875" style="161" customWidth="1"/>
    <col min="2818" max="2818" width="15.7109375" style="161" customWidth="1"/>
    <col min="2819" max="2819" width="10.85546875" style="161" customWidth="1"/>
    <col min="2820" max="2820" width="6.140625" style="161" customWidth="1"/>
    <col min="2821" max="2821" width="3.7109375" style="161" customWidth="1"/>
    <col min="2822" max="2823" width="6.28515625" style="161" customWidth="1"/>
    <col min="2824" max="2824" width="7.85546875" style="161" customWidth="1"/>
    <col min="2825" max="2825" width="5.85546875" style="161" customWidth="1"/>
    <col min="2826" max="2826" width="4.7109375" style="161" customWidth="1"/>
    <col min="2827" max="2827" width="6.5703125" style="161" customWidth="1"/>
    <col min="2828" max="2828" width="4.85546875" style="161" customWidth="1"/>
    <col min="2829" max="2829" width="6.28515625" style="161" customWidth="1"/>
    <col min="2830" max="2830" width="11.5703125" style="161" customWidth="1"/>
    <col min="2831" max="2831" width="4.85546875" style="161" customWidth="1"/>
    <col min="2832" max="2832" width="6.42578125" style="161" customWidth="1"/>
    <col min="2833" max="2836" width="5.85546875" style="161" customWidth="1"/>
    <col min="2837" max="2837" width="3.85546875" style="161" customWidth="1"/>
    <col min="2838" max="2838" width="5.140625" style="161" customWidth="1"/>
    <col min="2839" max="2839" width="3.7109375" style="161" customWidth="1"/>
    <col min="2840" max="3072" width="9.140625" style="161"/>
    <col min="3073" max="3073" width="2.85546875" style="161" customWidth="1"/>
    <col min="3074" max="3074" width="15.7109375" style="161" customWidth="1"/>
    <col min="3075" max="3075" width="10.85546875" style="161" customWidth="1"/>
    <col min="3076" max="3076" width="6.140625" style="161" customWidth="1"/>
    <col min="3077" max="3077" width="3.7109375" style="161" customWidth="1"/>
    <col min="3078" max="3079" width="6.28515625" style="161" customWidth="1"/>
    <col min="3080" max="3080" width="7.85546875" style="161" customWidth="1"/>
    <col min="3081" max="3081" width="5.85546875" style="161" customWidth="1"/>
    <col min="3082" max="3082" width="4.7109375" style="161" customWidth="1"/>
    <col min="3083" max="3083" width="6.5703125" style="161" customWidth="1"/>
    <col min="3084" max="3084" width="4.85546875" style="161" customWidth="1"/>
    <col min="3085" max="3085" width="6.28515625" style="161" customWidth="1"/>
    <col min="3086" max="3086" width="11.5703125" style="161" customWidth="1"/>
    <col min="3087" max="3087" width="4.85546875" style="161" customWidth="1"/>
    <col min="3088" max="3088" width="6.42578125" style="161" customWidth="1"/>
    <col min="3089" max="3092" width="5.85546875" style="161" customWidth="1"/>
    <col min="3093" max="3093" width="3.85546875" style="161" customWidth="1"/>
    <col min="3094" max="3094" width="5.140625" style="161" customWidth="1"/>
    <col min="3095" max="3095" width="3.7109375" style="161" customWidth="1"/>
    <col min="3096" max="3328" width="9.140625" style="161"/>
    <col min="3329" max="3329" width="2.85546875" style="161" customWidth="1"/>
    <col min="3330" max="3330" width="15.7109375" style="161" customWidth="1"/>
    <col min="3331" max="3331" width="10.85546875" style="161" customWidth="1"/>
    <col min="3332" max="3332" width="6.140625" style="161" customWidth="1"/>
    <col min="3333" max="3333" width="3.7109375" style="161" customWidth="1"/>
    <col min="3334" max="3335" width="6.28515625" style="161" customWidth="1"/>
    <col min="3336" max="3336" width="7.85546875" style="161" customWidth="1"/>
    <col min="3337" max="3337" width="5.85546875" style="161" customWidth="1"/>
    <col min="3338" max="3338" width="4.7109375" style="161" customWidth="1"/>
    <col min="3339" max="3339" width="6.5703125" style="161" customWidth="1"/>
    <col min="3340" max="3340" width="4.85546875" style="161" customWidth="1"/>
    <col min="3341" max="3341" width="6.28515625" style="161" customWidth="1"/>
    <col min="3342" max="3342" width="11.5703125" style="161" customWidth="1"/>
    <col min="3343" max="3343" width="4.85546875" style="161" customWidth="1"/>
    <col min="3344" max="3344" width="6.42578125" style="161" customWidth="1"/>
    <col min="3345" max="3348" width="5.85546875" style="161" customWidth="1"/>
    <col min="3349" max="3349" width="3.85546875" style="161" customWidth="1"/>
    <col min="3350" max="3350" width="5.140625" style="161" customWidth="1"/>
    <col min="3351" max="3351" width="3.7109375" style="161" customWidth="1"/>
    <col min="3352" max="3584" width="9.140625" style="161"/>
    <col min="3585" max="3585" width="2.85546875" style="161" customWidth="1"/>
    <col min="3586" max="3586" width="15.7109375" style="161" customWidth="1"/>
    <col min="3587" max="3587" width="10.85546875" style="161" customWidth="1"/>
    <col min="3588" max="3588" width="6.140625" style="161" customWidth="1"/>
    <col min="3589" max="3589" width="3.7109375" style="161" customWidth="1"/>
    <col min="3590" max="3591" width="6.28515625" style="161" customWidth="1"/>
    <col min="3592" max="3592" width="7.85546875" style="161" customWidth="1"/>
    <col min="3593" max="3593" width="5.85546875" style="161" customWidth="1"/>
    <col min="3594" max="3594" width="4.7109375" style="161" customWidth="1"/>
    <col min="3595" max="3595" width="6.5703125" style="161" customWidth="1"/>
    <col min="3596" max="3596" width="4.85546875" style="161" customWidth="1"/>
    <col min="3597" max="3597" width="6.28515625" style="161" customWidth="1"/>
    <col min="3598" max="3598" width="11.5703125" style="161" customWidth="1"/>
    <col min="3599" max="3599" width="4.85546875" style="161" customWidth="1"/>
    <col min="3600" max="3600" width="6.42578125" style="161" customWidth="1"/>
    <col min="3601" max="3604" width="5.85546875" style="161" customWidth="1"/>
    <col min="3605" max="3605" width="3.85546875" style="161" customWidth="1"/>
    <col min="3606" max="3606" width="5.140625" style="161" customWidth="1"/>
    <col min="3607" max="3607" width="3.7109375" style="161" customWidth="1"/>
    <col min="3608" max="3840" width="9.140625" style="161"/>
    <col min="3841" max="3841" width="2.85546875" style="161" customWidth="1"/>
    <col min="3842" max="3842" width="15.7109375" style="161" customWidth="1"/>
    <col min="3843" max="3843" width="10.85546875" style="161" customWidth="1"/>
    <col min="3844" max="3844" width="6.140625" style="161" customWidth="1"/>
    <col min="3845" max="3845" width="3.7109375" style="161" customWidth="1"/>
    <col min="3846" max="3847" width="6.28515625" style="161" customWidth="1"/>
    <col min="3848" max="3848" width="7.85546875" style="161" customWidth="1"/>
    <col min="3849" max="3849" width="5.85546875" style="161" customWidth="1"/>
    <col min="3850" max="3850" width="4.7109375" style="161" customWidth="1"/>
    <col min="3851" max="3851" width="6.5703125" style="161" customWidth="1"/>
    <col min="3852" max="3852" width="4.85546875" style="161" customWidth="1"/>
    <col min="3853" max="3853" width="6.28515625" style="161" customWidth="1"/>
    <col min="3854" max="3854" width="11.5703125" style="161" customWidth="1"/>
    <col min="3855" max="3855" width="4.85546875" style="161" customWidth="1"/>
    <col min="3856" max="3856" width="6.42578125" style="161" customWidth="1"/>
    <col min="3857" max="3860" width="5.85546875" style="161" customWidth="1"/>
    <col min="3861" max="3861" width="3.85546875" style="161" customWidth="1"/>
    <col min="3862" max="3862" width="5.140625" style="161" customWidth="1"/>
    <col min="3863" max="3863" width="3.7109375" style="161" customWidth="1"/>
    <col min="3864" max="4096" width="9.140625" style="161"/>
    <col min="4097" max="4097" width="2.85546875" style="161" customWidth="1"/>
    <col min="4098" max="4098" width="15.7109375" style="161" customWidth="1"/>
    <col min="4099" max="4099" width="10.85546875" style="161" customWidth="1"/>
    <col min="4100" max="4100" width="6.140625" style="161" customWidth="1"/>
    <col min="4101" max="4101" width="3.7109375" style="161" customWidth="1"/>
    <col min="4102" max="4103" width="6.28515625" style="161" customWidth="1"/>
    <col min="4104" max="4104" width="7.85546875" style="161" customWidth="1"/>
    <col min="4105" max="4105" width="5.85546875" style="161" customWidth="1"/>
    <col min="4106" max="4106" width="4.7109375" style="161" customWidth="1"/>
    <col min="4107" max="4107" width="6.5703125" style="161" customWidth="1"/>
    <col min="4108" max="4108" width="4.85546875" style="161" customWidth="1"/>
    <col min="4109" max="4109" width="6.28515625" style="161" customWidth="1"/>
    <col min="4110" max="4110" width="11.5703125" style="161" customWidth="1"/>
    <col min="4111" max="4111" width="4.85546875" style="161" customWidth="1"/>
    <col min="4112" max="4112" width="6.42578125" style="161" customWidth="1"/>
    <col min="4113" max="4116" width="5.85546875" style="161" customWidth="1"/>
    <col min="4117" max="4117" width="3.85546875" style="161" customWidth="1"/>
    <col min="4118" max="4118" width="5.140625" style="161" customWidth="1"/>
    <col min="4119" max="4119" width="3.7109375" style="161" customWidth="1"/>
    <col min="4120" max="4352" width="9.140625" style="161"/>
    <col min="4353" max="4353" width="2.85546875" style="161" customWidth="1"/>
    <col min="4354" max="4354" width="15.7109375" style="161" customWidth="1"/>
    <col min="4355" max="4355" width="10.85546875" style="161" customWidth="1"/>
    <col min="4356" max="4356" width="6.140625" style="161" customWidth="1"/>
    <col min="4357" max="4357" width="3.7109375" style="161" customWidth="1"/>
    <col min="4358" max="4359" width="6.28515625" style="161" customWidth="1"/>
    <col min="4360" max="4360" width="7.85546875" style="161" customWidth="1"/>
    <col min="4361" max="4361" width="5.85546875" style="161" customWidth="1"/>
    <col min="4362" max="4362" width="4.7109375" style="161" customWidth="1"/>
    <col min="4363" max="4363" width="6.5703125" style="161" customWidth="1"/>
    <col min="4364" max="4364" width="4.85546875" style="161" customWidth="1"/>
    <col min="4365" max="4365" width="6.28515625" style="161" customWidth="1"/>
    <col min="4366" max="4366" width="11.5703125" style="161" customWidth="1"/>
    <col min="4367" max="4367" width="4.85546875" style="161" customWidth="1"/>
    <col min="4368" max="4368" width="6.42578125" style="161" customWidth="1"/>
    <col min="4369" max="4372" width="5.85546875" style="161" customWidth="1"/>
    <col min="4373" max="4373" width="3.85546875" style="161" customWidth="1"/>
    <col min="4374" max="4374" width="5.140625" style="161" customWidth="1"/>
    <col min="4375" max="4375" width="3.7109375" style="161" customWidth="1"/>
    <col min="4376" max="4608" width="9.140625" style="161"/>
    <col min="4609" max="4609" width="2.85546875" style="161" customWidth="1"/>
    <col min="4610" max="4610" width="15.7109375" style="161" customWidth="1"/>
    <col min="4611" max="4611" width="10.85546875" style="161" customWidth="1"/>
    <col min="4612" max="4612" width="6.140625" style="161" customWidth="1"/>
    <col min="4613" max="4613" width="3.7109375" style="161" customWidth="1"/>
    <col min="4614" max="4615" width="6.28515625" style="161" customWidth="1"/>
    <col min="4616" max="4616" width="7.85546875" style="161" customWidth="1"/>
    <col min="4617" max="4617" width="5.85546875" style="161" customWidth="1"/>
    <col min="4618" max="4618" width="4.7109375" style="161" customWidth="1"/>
    <col min="4619" max="4619" width="6.5703125" style="161" customWidth="1"/>
    <col min="4620" max="4620" width="4.85546875" style="161" customWidth="1"/>
    <col min="4621" max="4621" width="6.28515625" style="161" customWidth="1"/>
    <col min="4622" max="4622" width="11.5703125" style="161" customWidth="1"/>
    <col min="4623" max="4623" width="4.85546875" style="161" customWidth="1"/>
    <col min="4624" max="4624" width="6.42578125" style="161" customWidth="1"/>
    <col min="4625" max="4628" width="5.85546875" style="161" customWidth="1"/>
    <col min="4629" max="4629" width="3.85546875" style="161" customWidth="1"/>
    <col min="4630" max="4630" width="5.140625" style="161" customWidth="1"/>
    <col min="4631" max="4631" width="3.7109375" style="161" customWidth="1"/>
    <col min="4632" max="4864" width="9.140625" style="161"/>
    <col min="4865" max="4865" width="2.85546875" style="161" customWidth="1"/>
    <col min="4866" max="4866" width="15.7109375" style="161" customWidth="1"/>
    <col min="4867" max="4867" width="10.85546875" style="161" customWidth="1"/>
    <col min="4868" max="4868" width="6.140625" style="161" customWidth="1"/>
    <col min="4869" max="4869" width="3.7109375" style="161" customWidth="1"/>
    <col min="4870" max="4871" width="6.28515625" style="161" customWidth="1"/>
    <col min="4872" max="4872" width="7.85546875" style="161" customWidth="1"/>
    <col min="4873" max="4873" width="5.85546875" style="161" customWidth="1"/>
    <col min="4874" max="4874" width="4.7109375" style="161" customWidth="1"/>
    <col min="4875" max="4875" width="6.5703125" style="161" customWidth="1"/>
    <col min="4876" max="4876" width="4.85546875" style="161" customWidth="1"/>
    <col min="4877" max="4877" width="6.28515625" style="161" customWidth="1"/>
    <col min="4878" max="4878" width="11.5703125" style="161" customWidth="1"/>
    <col min="4879" max="4879" width="4.85546875" style="161" customWidth="1"/>
    <col min="4880" max="4880" width="6.42578125" style="161" customWidth="1"/>
    <col min="4881" max="4884" width="5.85546875" style="161" customWidth="1"/>
    <col min="4885" max="4885" width="3.85546875" style="161" customWidth="1"/>
    <col min="4886" max="4886" width="5.140625" style="161" customWidth="1"/>
    <col min="4887" max="4887" width="3.7109375" style="161" customWidth="1"/>
    <col min="4888" max="5120" width="9.140625" style="161"/>
    <col min="5121" max="5121" width="2.85546875" style="161" customWidth="1"/>
    <col min="5122" max="5122" width="15.7109375" style="161" customWidth="1"/>
    <col min="5123" max="5123" width="10.85546875" style="161" customWidth="1"/>
    <col min="5124" max="5124" width="6.140625" style="161" customWidth="1"/>
    <col min="5125" max="5125" width="3.7109375" style="161" customWidth="1"/>
    <col min="5126" max="5127" width="6.28515625" style="161" customWidth="1"/>
    <col min="5128" max="5128" width="7.85546875" style="161" customWidth="1"/>
    <col min="5129" max="5129" width="5.85546875" style="161" customWidth="1"/>
    <col min="5130" max="5130" width="4.7109375" style="161" customWidth="1"/>
    <col min="5131" max="5131" width="6.5703125" style="161" customWidth="1"/>
    <col min="5132" max="5132" width="4.85546875" style="161" customWidth="1"/>
    <col min="5133" max="5133" width="6.28515625" style="161" customWidth="1"/>
    <col min="5134" max="5134" width="11.5703125" style="161" customWidth="1"/>
    <col min="5135" max="5135" width="4.85546875" style="161" customWidth="1"/>
    <col min="5136" max="5136" width="6.42578125" style="161" customWidth="1"/>
    <col min="5137" max="5140" width="5.85546875" style="161" customWidth="1"/>
    <col min="5141" max="5141" width="3.85546875" style="161" customWidth="1"/>
    <col min="5142" max="5142" width="5.140625" style="161" customWidth="1"/>
    <col min="5143" max="5143" width="3.7109375" style="161" customWidth="1"/>
    <col min="5144" max="5376" width="9.140625" style="161"/>
    <col min="5377" max="5377" width="2.85546875" style="161" customWidth="1"/>
    <col min="5378" max="5378" width="15.7109375" style="161" customWidth="1"/>
    <col min="5379" max="5379" width="10.85546875" style="161" customWidth="1"/>
    <col min="5380" max="5380" width="6.140625" style="161" customWidth="1"/>
    <col min="5381" max="5381" width="3.7109375" style="161" customWidth="1"/>
    <col min="5382" max="5383" width="6.28515625" style="161" customWidth="1"/>
    <col min="5384" max="5384" width="7.85546875" style="161" customWidth="1"/>
    <col min="5385" max="5385" width="5.85546875" style="161" customWidth="1"/>
    <col min="5386" max="5386" width="4.7109375" style="161" customWidth="1"/>
    <col min="5387" max="5387" width="6.5703125" style="161" customWidth="1"/>
    <col min="5388" max="5388" width="4.85546875" style="161" customWidth="1"/>
    <col min="5389" max="5389" width="6.28515625" style="161" customWidth="1"/>
    <col min="5390" max="5390" width="11.5703125" style="161" customWidth="1"/>
    <col min="5391" max="5391" width="4.85546875" style="161" customWidth="1"/>
    <col min="5392" max="5392" width="6.42578125" style="161" customWidth="1"/>
    <col min="5393" max="5396" width="5.85546875" style="161" customWidth="1"/>
    <col min="5397" max="5397" width="3.85546875" style="161" customWidth="1"/>
    <col min="5398" max="5398" width="5.140625" style="161" customWidth="1"/>
    <col min="5399" max="5399" width="3.7109375" style="161" customWidth="1"/>
    <col min="5400" max="5632" width="9.140625" style="161"/>
    <col min="5633" max="5633" width="2.85546875" style="161" customWidth="1"/>
    <col min="5634" max="5634" width="15.7109375" style="161" customWidth="1"/>
    <col min="5635" max="5635" width="10.85546875" style="161" customWidth="1"/>
    <col min="5636" max="5636" width="6.140625" style="161" customWidth="1"/>
    <col min="5637" max="5637" width="3.7109375" style="161" customWidth="1"/>
    <col min="5638" max="5639" width="6.28515625" style="161" customWidth="1"/>
    <col min="5640" max="5640" width="7.85546875" style="161" customWidth="1"/>
    <col min="5641" max="5641" width="5.85546875" style="161" customWidth="1"/>
    <col min="5642" max="5642" width="4.7109375" style="161" customWidth="1"/>
    <col min="5643" max="5643" width="6.5703125" style="161" customWidth="1"/>
    <col min="5644" max="5644" width="4.85546875" style="161" customWidth="1"/>
    <col min="5645" max="5645" width="6.28515625" style="161" customWidth="1"/>
    <col min="5646" max="5646" width="11.5703125" style="161" customWidth="1"/>
    <col min="5647" max="5647" width="4.85546875" style="161" customWidth="1"/>
    <col min="5648" max="5648" width="6.42578125" style="161" customWidth="1"/>
    <col min="5649" max="5652" width="5.85546875" style="161" customWidth="1"/>
    <col min="5653" max="5653" width="3.85546875" style="161" customWidth="1"/>
    <col min="5654" max="5654" width="5.140625" style="161" customWidth="1"/>
    <col min="5655" max="5655" width="3.7109375" style="161" customWidth="1"/>
    <col min="5656" max="5888" width="9.140625" style="161"/>
    <col min="5889" max="5889" width="2.85546875" style="161" customWidth="1"/>
    <col min="5890" max="5890" width="15.7109375" style="161" customWidth="1"/>
    <col min="5891" max="5891" width="10.85546875" style="161" customWidth="1"/>
    <col min="5892" max="5892" width="6.140625" style="161" customWidth="1"/>
    <col min="5893" max="5893" width="3.7109375" style="161" customWidth="1"/>
    <col min="5894" max="5895" width="6.28515625" style="161" customWidth="1"/>
    <col min="5896" max="5896" width="7.85546875" style="161" customWidth="1"/>
    <col min="5897" max="5897" width="5.85546875" style="161" customWidth="1"/>
    <col min="5898" max="5898" width="4.7109375" style="161" customWidth="1"/>
    <col min="5899" max="5899" width="6.5703125" style="161" customWidth="1"/>
    <col min="5900" max="5900" width="4.85546875" style="161" customWidth="1"/>
    <col min="5901" max="5901" width="6.28515625" style="161" customWidth="1"/>
    <col min="5902" max="5902" width="11.5703125" style="161" customWidth="1"/>
    <col min="5903" max="5903" width="4.85546875" style="161" customWidth="1"/>
    <col min="5904" max="5904" width="6.42578125" style="161" customWidth="1"/>
    <col min="5905" max="5908" width="5.85546875" style="161" customWidth="1"/>
    <col min="5909" max="5909" width="3.85546875" style="161" customWidth="1"/>
    <col min="5910" max="5910" width="5.140625" style="161" customWidth="1"/>
    <col min="5911" max="5911" width="3.7109375" style="161" customWidth="1"/>
    <col min="5912" max="6144" width="9.140625" style="161"/>
    <col min="6145" max="6145" width="2.85546875" style="161" customWidth="1"/>
    <col min="6146" max="6146" width="15.7109375" style="161" customWidth="1"/>
    <col min="6147" max="6147" width="10.85546875" style="161" customWidth="1"/>
    <col min="6148" max="6148" width="6.140625" style="161" customWidth="1"/>
    <col min="6149" max="6149" width="3.7109375" style="161" customWidth="1"/>
    <col min="6150" max="6151" width="6.28515625" style="161" customWidth="1"/>
    <col min="6152" max="6152" width="7.85546875" style="161" customWidth="1"/>
    <col min="6153" max="6153" width="5.85546875" style="161" customWidth="1"/>
    <col min="6154" max="6154" width="4.7109375" style="161" customWidth="1"/>
    <col min="6155" max="6155" width="6.5703125" style="161" customWidth="1"/>
    <col min="6156" max="6156" width="4.85546875" style="161" customWidth="1"/>
    <col min="6157" max="6157" width="6.28515625" style="161" customWidth="1"/>
    <col min="6158" max="6158" width="11.5703125" style="161" customWidth="1"/>
    <col min="6159" max="6159" width="4.85546875" style="161" customWidth="1"/>
    <col min="6160" max="6160" width="6.42578125" style="161" customWidth="1"/>
    <col min="6161" max="6164" width="5.85546875" style="161" customWidth="1"/>
    <col min="6165" max="6165" width="3.85546875" style="161" customWidth="1"/>
    <col min="6166" max="6166" width="5.140625" style="161" customWidth="1"/>
    <col min="6167" max="6167" width="3.7109375" style="161" customWidth="1"/>
    <col min="6168" max="6400" width="9.140625" style="161"/>
    <col min="6401" max="6401" width="2.85546875" style="161" customWidth="1"/>
    <col min="6402" max="6402" width="15.7109375" style="161" customWidth="1"/>
    <col min="6403" max="6403" width="10.85546875" style="161" customWidth="1"/>
    <col min="6404" max="6404" width="6.140625" style="161" customWidth="1"/>
    <col min="6405" max="6405" width="3.7109375" style="161" customWidth="1"/>
    <col min="6406" max="6407" width="6.28515625" style="161" customWidth="1"/>
    <col min="6408" max="6408" width="7.85546875" style="161" customWidth="1"/>
    <col min="6409" max="6409" width="5.85546875" style="161" customWidth="1"/>
    <col min="6410" max="6410" width="4.7109375" style="161" customWidth="1"/>
    <col min="6411" max="6411" width="6.5703125" style="161" customWidth="1"/>
    <col min="6412" max="6412" width="4.85546875" style="161" customWidth="1"/>
    <col min="6413" max="6413" width="6.28515625" style="161" customWidth="1"/>
    <col min="6414" max="6414" width="11.5703125" style="161" customWidth="1"/>
    <col min="6415" max="6415" width="4.85546875" style="161" customWidth="1"/>
    <col min="6416" max="6416" width="6.42578125" style="161" customWidth="1"/>
    <col min="6417" max="6420" width="5.85546875" style="161" customWidth="1"/>
    <col min="6421" max="6421" width="3.85546875" style="161" customWidth="1"/>
    <col min="6422" max="6422" width="5.140625" style="161" customWidth="1"/>
    <col min="6423" max="6423" width="3.7109375" style="161" customWidth="1"/>
    <col min="6424" max="6656" width="9.140625" style="161"/>
    <col min="6657" max="6657" width="2.85546875" style="161" customWidth="1"/>
    <col min="6658" max="6658" width="15.7109375" style="161" customWidth="1"/>
    <col min="6659" max="6659" width="10.85546875" style="161" customWidth="1"/>
    <col min="6660" max="6660" width="6.140625" style="161" customWidth="1"/>
    <col min="6661" max="6661" width="3.7109375" style="161" customWidth="1"/>
    <col min="6662" max="6663" width="6.28515625" style="161" customWidth="1"/>
    <col min="6664" max="6664" width="7.85546875" style="161" customWidth="1"/>
    <col min="6665" max="6665" width="5.85546875" style="161" customWidth="1"/>
    <col min="6666" max="6666" width="4.7109375" style="161" customWidth="1"/>
    <col min="6667" max="6667" width="6.5703125" style="161" customWidth="1"/>
    <col min="6668" max="6668" width="4.85546875" style="161" customWidth="1"/>
    <col min="6669" max="6669" width="6.28515625" style="161" customWidth="1"/>
    <col min="6670" max="6670" width="11.5703125" style="161" customWidth="1"/>
    <col min="6671" max="6671" width="4.85546875" style="161" customWidth="1"/>
    <col min="6672" max="6672" width="6.42578125" style="161" customWidth="1"/>
    <col min="6673" max="6676" width="5.85546875" style="161" customWidth="1"/>
    <col min="6677" max="6677" width="3.85546875" style="161" customWidth="1"/>
    <col min="6678" max="6678" width="5.140625" style="161" customWidth="1"/>
    <col min="6679" max="6679" width="3.7109375" style="161" customWidth="1"/>
    <col min="6680" max="6912" width="9.140625" style="161"/>
    <col min="6913" max="6913" width="2.85546875" style="161" customWidth="1"/>
    <col min="6914" max="6914" width="15.7109375" style="161" customWidth="1"/>
    <col min="6915" max="6915" width="10.85546875" style="161" customWidth="1"/>
    <col min="6916" max="6916" width="6.140625" style="161" customWidth="1"/>
    <col min="6917" max="6917" width="3.7109375" style="161" customWidth="1"/>
    <col min="6918" max="6919" width="6.28515625" style="161" customWidth="1"/>
    <col min="6920" max="6920" width="7.85546875" style="161" customWidth="1"/>
    <col min="6921" max="6921" width="5.85546875" style="161" customWidth="1"/>
    <col min="6922" max="6922" width="4.7109375" style="161" customWidth="1"/>
    <col min="6923" max="6923" width="6.5703125" style="161" customWidth="1"/>
    <col min="6924" max="6924" width="4.85546875" style="161" customWidth="1"/>
    <col min="6925" max="6925" width="6.28515625" style="161" customWidth="1"/>
    <col min="6926" max="6926" width="11.5703125" style="161" customWidth="1"/>
    <col min="6927" max="6927" width="4.85546875" style="161" customWidth="1"/>
    <col min="6928" max="6928" width="6.42578125" style="161" customWidth="1"/>
    <col min="6929" max="6932" width="5.85546875" style="161" customWidth="1"/>
    <col min="6933" max="6933" width="3.85546875" style="161" customWidth="1"/>
    <col min="6934" max="6934" width="5.140625" style="161" customWidth="1"/>
    <col min="6935" max="6935" width="3.7109375" style="161" customWidth="1"/>
    <col min="6936" max="7168" width="9.140625" style="161"/>
    <col min="7169" max="7169" width="2.85546875" style="161" customWidth="1"/>
    <col min="7170" max="7170" width="15.7109375" style="161" customWidth="1"/>
    <col min="7171" max="7171" width="10.85546875" style="161" customWidth="1"/>
    <col min="7172" max="7172" width="6.140625" style="161" customWidth="1"/>
    <col min="7173" max="7173" width="3.7109375" style="161" customWidth="1"/>
    <col min="7174" max="7175" width="6.28515625" style="161" customWidth="1"/>
    <col min="7176" max="7176" width="7.85546875" style="161" customWidth="1"/>
    <col min="7177" max="7177" width="5.85546875" style="161" customWidth="1"/>
    <col min="7178" max="7178" width="4.7109375" style="161" customWidth="1"/>
    <col min="7179" max="7179" width="6.5703125" style="161" customWidth="1"/>
    <col min="7180" max="7180" width="4.85546875" style="161" customWidth="1"/>
    <col min="7181" max="7181" width="6.28515625" style="161" customWidth="1"/>
    <col min="7182" max="7182" width="11.5703125" style="161" customWidth="1"/>
    <col min="7183" max="7183" width="4.85546875" style="161" customWidth="1"/>
    <col min="7184" max="7184" width="6.42578125" style="161" customWidth="1"/>
    <col min="7185" max="7188" width="5.85546875" style="161" customWidth="1"/>
    <col min="7189" max="7189" width="3.85546875" style="161" customWidth="1"/>
    <col min="7190" max="7190" width="5.140625" style="161" customWidth="1"/>
    <col min="7191" max="7191" width="3.7109375" style="161" customWidth="1"/>
    <col min="7192" max="7424" width="9.140625" style="161"/>
    <col min="7425" max="7425" width="2.85546875" style="161" customWidth="1"/>
    <col min="7426" max="7426" width="15.7109375" style="161" customWidth="1"/>
    <col min="7427" max="7427" width="10.85546875" style="161" customWidth="1"/>
    <col min="7428" max="7428" width="6.140625" style="161" customWidth="1"/>
    <col min="7429" max="7429" width="3.7109375" style="161" customWidth="1"/>
    <col min="7430" max="7431" width="6.28515625" style="161" customWidth="1"/>
    <col min="7432" max="7432" width="7.85546875" style="161" customWidth="1"/>
    <col min="7433" max="7433" width="5.85546875" style="161" customWidth="1"/>
    <col min="7434" max="7434" width="4.7109375" style="161" customWidth="1"/>
    <col min="7435" max="7435" width="6.5703125" style="161" customWidth="1"/>
    <col min="7436" max="7436" width="4.85546875" style="161" customWidth="1"/>
    <col min="7437" max="7437" width="6.28515625" style="161" customWidth="1"/>
    <col min="7438" max="7438" width="11.5703125" style="161" customWidth="1"/>
    <col min="7439" max="7439" width="4.85546875" style="161" customWidth="1"/>
    <col min="7440" max="7440" width="6.42578125" style="161" customWidth="1"/>
    <col min="7441" max="7444" width="5.85546875" style="161" customWidth="1"/>
    <col min="7445" max="7445" width="3.85546875" style="161" customWidth="1"/>
    <col min="7446" max="7446" width="5.140625" style="161" customWidth="1"/>
    <col min="7447" max="7447" width="3.7109375" style="161" customWidth="1"/>
    <col min="7448" max="7680" width="9.140625" style="161"/>
    <col min="7681" max="7681" width="2.85546875" style="161" customWidth="1"/>
    <col min="7682" max="7682" width="15.7109375" style="161" customWidth="1"/>
    <col min="7683" max="7683" width="10.85546875" style="161" customWidth="1"/>
    <col min="7684" max="7684" width="6.140625" style="161" customWidth="1"/>
    <col min="7685" max="7685" width="3.7109375" style="161" customWidth="1"/>
    <col min="7686" max="7687" width="6.28515625" style="161" customWidth="1"/>
    <col min="7688" max="7688" width="7.85546875" style="161" customWidth="1"/>
    <col min="7689" max="7689" width="5.85546875" style="161" customWidth="1"/>
    <col min="7690" max="7690" width="4.7109375" style="161" customWidth="1"/>
    <col min="7691" max="7691" width="6.5703125" style="161" customWidth="1"/>
    <col min="7692" max="7692" width="4.85546875" style="161" customWidth="1"/>
    <col min="7693" max="7693" width="6.28515625" style="161" customWidth="1"/>
    <col min="7694" max="7694" width="11.5703125" style="161" customWidth="1"/>
    <col min="7695" max="7695" width="4.85546875" style="161" customWidth="1"/>
    <col min="7696" max="7696" width="6.42578125" style="161" customWidth="1"/>
    <col min="7697" max="7700" width="5.85546875" style="161" customWidth="1"/>
    <col min="7701" max="7701" width="3.85546875" style="161" customWidth="1"/>
    <col min="7702" max="7702" width="5.140625" style="161" customWidth="1"/>
    <col min="7703" max="7703" width="3.7109375" style="161" customWidth="1"/>
    <col min="7704" max="7936" width="9.140625" style="161"/>
    <col min="7937" max="7937" width="2.85546875" style="161" customWidth="1"/>
    <col min="7938" max="7938" width="15.7109375" style="161" customWidth="1"/>
    <col min="7939" max="7939" width="10.85546875" style="161" customWidth="1"/>
    <col min="7940" max="7940" width="6.140625" style="161" customWidth="1"/>
    <col min="7941" max="7941" width="3.7109375" style="161" customWidth="1"/>
    <col min="7942" max="7943" width="6.28515625" style="161" customWidth="1"/>
    <col min="7944" max="7944" width="7.85546875" style="161" customWidth="1"/>
    <col min="7945" max="7945" width="5.85546875" style="161" customWidth="1"/>
    <col min="7946" max="7946" width="4.7109375" style="161" customWidth="1"/>
    <col min="7947" max="7947" width="6.5703125" style="161" customWidth="1"/>
    <col min="7948" max="7948" width="4.85546875" style="161" customWidth="1"/>
    <col min="7949" max="7949" width="6.28515625" style="161" customWidth="1"/>
    <col min="7950" max="7950" width="11.5703125" style="161" customWidth="1"/>
    <col min="7951" max="7951" width="4.85546875" style="161" customWidth="1"/>
    <col min="7952" max="7952" width="6.42578125" style="161" customWidth="1"/>
    <col min="7953" max="7956" width="5.85546875" style="161" customWidth="1"/>
    <col min="7957" max="7957" width="3.85546875" style="161" customWidth="1"/>
    <col min="7958" max="7958" width="5.140625" style="161" customWidth="1"/>
    <col min="7959" max="7959" width="3.7109375" style="161" customWidth="1"/>
    <col min="7960" max="8192" width="9.140625" style="161"/>
    <col min="8193" max="8193" width="2.85546875" style="161" customWidth="1"/>
    <col min="8194" max="8194" width="15.7109375" style="161" customWidth="1"/>
    <col min="8195" max="8195" width="10.85546875" style="161" customWidth="1"/>
    <col min="8196" max="8196" width="6.140625" style="161" customWidth="1"/>
    <col min="8197" max="8197" width="3.7109375" style="161" customWidth="1"/>
    <col min="8198" max="8199" width="6.28515625" style="161" customWidth="1"/>
    <col min="8200" max="8200" width="7.85546875" style="161" customWidth="1"/>
    <col min="8201" max="8201" width="5.85546875" style="161" customWidth="1"/>
    <col min="8202" max="8202" width="4.7109375" style="161" customWidth="1"/>
    <col min="8203" max="8203" width="6.5703125" style="161" customWidth="1"/>
    <col min="8204" max="8204" width="4.85546875" style="161" customWidth="1"/>
    <col min="8205" max="8205" width="6.28515625" style="161" customWidth="1"/>
    <col min="8206" max="8206" width="11.5703125" style="161" customWidth="1"/>
    <col min="8207" max="8207" width="4.85546875" style="161" customWidth="1"/>
    <col min="8208" max="8208" width="6.42578125" style="161" customWidth="1"/>
    <col min="8209" max="8212" width="5.85546875" style="161" customWidth="1"/>
    <col min="8213" max="8213" width="3.85546875" style="161" customWidth="1"/>
    <col min="8214" max="8214" width="5.140625" style="161" customWidth="1"/>
    <col min="8215" max="8215" width="3.7109375" style="161" customWidth="1"/>
    <col min="8216" max="8448" width="9.140625" style="161"/>
    <col min="8449" max="8449" width="2.85546875" style="161" customWidth="1"/>
    <col min="8450" max="8450" width="15.7109375" style="161" customWidth="1"/>
    <col min="8451" max="8451" width="10.85546875" style="161" customWidth="1"/>
    <col min="8452" max="8452" width="6.140625" style="161" customWidth="1"/>
    <col min="8453" max="8453" width="3.7109375" style="161" customWidth="1"/>
    <col min="8454" max="8455" width="6.28515625" style="161" customWidth="1"/>
    <col min="8456" max="8456" width="7.85546875" style="161" customWidth="1"/>
    <col min="8457" max="8457" width="5.85546875" style="161" customWidth="1"/>
    <col min="8458" max="8458" width="4.7109375" style="161" customWidth="1"/>
    <col min="8459" max="8459" width="6.5703125" style="161" customWidth="1"/>
    <col min="8460" max="8460" width="4.85546875" style="161" customWidth="1"/>
    <col min="8461" max="8461" width="6.28515625" style="161" customWidth="1"/>
    <col min="8462" max="8462" width="11.5703125" style="161" customWidth="1"/>
    <col min="8463" max="8463" width="4.85546875" style="161" customWidth="1"/>
    <col min="8464" max="8464" width="6.42578125" style="161" customWidth="1"/>
    <col min="8465" max="8468" width="5.85546875" style="161" customWidth="1"/>
    <col min="8469" max="8469" width="3.85546875" style="161" customWidth="1"/>
    <col min="8470" max="8470" width="5.140625" style="161" customWidth="1"/>
    <col min="8471" max="8471" width="3.7109375" style="161" customWidth="1"/>
    <col min="8472" max="8704" width="9.140625" style="161"/>
    <col min="8705" max="8705" width="2.85546875" style="161" customWidth="1"/>
    <col min="8706" max="8706" width="15.7109375" style="161" customWidth="1"/>
    <col min="8707" max="8707" width="10.85546875" style="161" customWidth="1"/>
    <col min="8708" max="8708" width="6.140625" style="161" customWidth="1"/>
    <col min="8709" max="8709" width="3.7109375" style="161" customWidth="1"/>
    <col min="8710" max="8711" width="6.28515625" style="161" customWidth="1"/>
    <col min="8712" max="8712" width="7.85546875" style="161" customWidth="1"/>
    <col min="8713" max="8713" width="5.85546875" style="161" customWidth="1"/>
    <col min="8714" max="8714" width="4.7109375" style="161" customWidth="1"/>
    <col min="8715" max="8715" width="6.5703125" style="161" customWidth="1"/>
    <col min="8716" max="8716" width="4.85546875" style="161" customWidth="1"/>
    <col min="8717" max="8717" width="6.28515625" style="161" customWidth="1"/>
    <col min="8718" max="8718" width="11.5703125" style="161" customWidth="1"/>
    <col min="8719" max="8719" width="4.85546875" style="161" customWidth="1"/>
    <col min="8720" max="8720" width="6.42578125" style="161" customWidth="1"/>
    <col min="8721" max="8724" width="5.85546875" style="161" customWidth="1"/>
    <col min="8725" max="8725" width="3.85546875" style="161" customWidth="1"/>
    <col min="8726" max="8726" width="5.140625" style="161" customWidth="1"/>
    <col min="8727" max="8727" width="3.7109375" style="161" customWidth="1"/>
    <col min="8728" max="8960" width="9.140625" style="161"/>
    <col min="8961" max="8961" width="2.85546875" style="161" customWidth="1"/>
    <col min="8962" max="8962" width="15.7109375" style="161" customWidth="1"/>
    <col min="8963" max="8963" width="10.85546875" style="161" customWidth="1"/>
    <col min="8964" max="8964" width="6.140625" style="161" customWidth="1"/>
    <col min="8965" max="8965" width="3.7109375" style="161" customWidth="1"/>
    <col min="8966" max="8967" width="6.28515625" style="161" customWidth="1"/>
    <col min="8968" max="8968" width="7.85546875" style="161" customWidth="1"/>
    <col min="8969" max="8969" width="5.85546875" style="161" customWidth="1"/>
    <col min="8970" max="8970" width="4.7109375" style="161" customWidth="1"/>
    <col min="8971" max="8971" width="6.5703125" style="161" customWidth="1"/>
    <col min="8972" max="8972" width="4.85546875" style="161" customWidth="1"/>
    <col min="8973" max="8973" width="6.28515625" style="161" customWidth="1"/>
    <col min="8974" max="8974" width="11.5703125" style="161" customWidth="1"/>
    <col min="8975" max="8975" width="4.85546875" style="161" customWidth="1"/>
    <col min="8976" max="8976" width="6.42578125" style="161" customWidth="1"/>
    <col min="8977" max="8980" width="5.85546875" style="161" customWidth="1"/>
    <col min="8981" max="8981" width="3.85546875" style="161" customWidth="1"/>
    <col min="8982" max="8982" width="5.140625" style="161" customWidth="1"/>
    <col min="8983" max="8983" width="3.7109375" style="161" customWidth="1"/>
    <col min="8984" max="9216" width="9.140625" style="161"/>
    <col min="9217" max="9217" width="2.85546875" style="161" customWidth="1"/>
    <col min="9218" max="9218" width="15.7109375" style="161" customWidth="1"/>
    <col min="9219" max="9219" width="10.85546875" style="161" customWidth="1"/>
    <col min="9220" max="9220" width="6.140625" style="161" customWidth="1"/>
    <col min="9221" max="9221" width="3.7109375" style="161" customWidth="1"/>
    <col min="9222" max="9223" width="6.28515625" style="161" customWidth="1"/>
    <col min="9224" max="9224" width="7.85546875" style="161" customWidth="1"/>
    <col min="9225" max="9225" width="5.85546875" style="161" customWidth="1"/>
    <col min="9226" max="9226" width="4.7109375" style="161" customWidth="1"/>
    <col min="9227" max="9227" width="6.5703125" style="161" customWidth="1"/>
    <col min="9228" max="9228" width="4.85546875" style="161" customWidth="1"/>
    <col min="9229" max="9229" width="6.28515625" style="161" customWidth="1"/>
    <col min="9230" max="9230" width="11.5703125" style="161" customWidth="1"/>
    <col min="9231" max="9231" width="4.85546875" style="161" customWidth="1"/>
    <col min="9232" max="9232" width="6.42578125" style="161" customWidth="1"/>
    <col min="9233" max="9236" width="5.85546875" style="161" customWidth="1"/>
    <col min="9237" max="9237" width="3.85546875" style="161" customWidth="1"/>
    <col min="9238" max="9238" width="5.140625" style="161" customWidth="1"/>
    <col min="9239" max="9239" width="3.7109375" style="161" customWidth="1"/>
    <col min="9240" max="9472" width="9.140625" style="161"/>
    <col min="9473" max="9473" width="2.85546875" style="161" customWidth="1"/>
    <col min="9474" max="9474" width="15.7109375" style="161" customWidth="1"/>
    <col min="9475" max="9475" width="10.85546875" style="161" customWidth="1"/>
    <col min="9476" max="9476" width="6.140625" style="161" customWidth="1"/>
    <col min="9477" max="9477" width="3.7109375" style="161" customWidth="1"/>
    <col min="9478" max="9479" width="6.28515625" style="161" customWidth="1"/>
    <col min="9480" max="9480" width="7.85546875" style="161" customWidth="1"/>
    <col min="9481" max="9481" width="5.85546875" style="161" customWidth="1"/>
    <col min="9482" max="9482" width="4.7109375" style="161" customWidth="1"/>
    <col min="9483" max="9483" width="6.5703125" style="161" customWidth="1"/>
    <col min="9484" max="9484" width="4.85546875" style="161" customWidth="1"/>
    <col min="9485" max="9485" width="6.28515625" style="161" customWidth="1"/>
    <col min="9486" max="9486" width="11.5703125" style="161" customWidth="1"/>
    <col min="9487" max="9487" width="4.85546875" style="161" customWidth="1"/>
    <col min="9488" max="9488" width="6.42578125" style="161" customWidth="1"/>
    <col min="9489" max="9492" width="5.85546875" style="161" customWidth="1"/>
    <col min="9493" max="9493" width="3.85546875" style="161" customWidth="1"/>
    <col min="9494" max="9494" width="5.140625" style="161" customWidth="1"/>
    <col min="9495" max="9495" width="3.7109375" style="161" customWidth="1"/>
    <col min="9496" max="9728" width="9.140625" style="161"/>
    <col min="9729" max="9729" width="2.85546875" style="161" customWidth="1"/>
    <col min="9730" max="9730" width="15.7109375" style="161" customWidth="1"/>
    <col min="9731" max="9731" width="10.85546875" style="161" customWidth="1"/>
    <col min="9732" max="9732" width="6.140625" style="161" customWidth="1"/>
    <col min="9733" max="9733" width="3.7109375" style="161" customWidth="1"/>
    <col min="9734" max="9735" width="6.28515625" style="161" customWidth="1"/>
    <col min="9736" max="9736" width="7.85546875" style="161" customWidth="1"/>
    <col min="9737" max="9737" width="5.85546875" style="161" customWidth="1"/>
    <col min="9738" max="9738" width="4.7109375" style="161" customWidth="1"/>
    <col min="9739" max="9739" width="6.5703125" style="161" customWidth="1"/>
    <col min="9740" max="9740" width="4.85546875" style="161" customWidth="1"/>
    <col min="9741" max="9741" width="6.28515625" style="161" customWidth="1"/>
    <col min="9742" max="9742" width="11.5703125" style="161" customWidth="1"/>
    <col min="9743" max="9743" width="4.85546875" style="161" customWidth="1"/>
    <col min="9744" max="9744" width="6.42578125" style="161" customWidth="1"/>
    <col min="9745" max="9748" width="5.85546875" style="161" customWidth="1"/>
    <col min="9749" max="9749" width="3.85546875" style="161" customWidth="1"/>
    <col min="9750" max="9750" width="5.140625" style="161" customWidth="1"/>
    <col min="9751" max="9751" width="3.7109375" style="161" customWidth="1"/>
    <col min="9752" max="9984" width="9.140625" style="161"/>
    <col min="9985" max="9985" width="2.85546875" style="161" customWidth="1"/>
    <col min="9986" max="9986" width="15.7109375" style="161" customWidth="1"/>
    <col min="9987" max="9987" width="10.85546875" style="161" customWidth="1"/>
    <col min="9988" max="9988" width="6.140625" style="161" customWidth="1"/>
    <col min="9989" max="9989" width="3.7109375" style="161" customWidth="1"/>
    <col min="9990" max="9991" width="6.28515625" style="161" customWidth="1"/>
    <col min="9992" max="9992" width="7.85546875" style="161" customWidth="1"/>
    <col min="9993" max="9993" width="5.85546875" style="161" customWidth="1"/>
    <col min="9994" max="9994" width="4.7109375" style="161" customWidth="1"/>
    <col min="9995" max="9995" width="6.5703125" style="161" customWidth="1"/>
    <col min="9996" max="9996" width="4.85546875" style="161" customWidth="1"/>
    <col min="9997" max="9997" width="6.28515625" style="161" customWidth="1"/>
    <col min="9998" max="9998" width="11.5703125" style="161" customWidth="1"/>
    <col min="9999" max="9999" width="4.85546875" style="161" customWidth="1"/>
    <col min="10000" max="10000" width="6.42578125" style="161" customWidth="1"/>
    <col min="10001" max="10004" width="5.85546875" style="161" customWidth="1"/>
    <col min="10005" max="10005" width="3.85546875" style="161" customWidth="1"/>
    <col min="10006" max="10006" width="5.140625" style="161" customWidth="1"/>
    <col min="10007" max="10007" width="3.7109375" style="161" customWidth="1"/>
    <col min="10008" max="10240" width="9.140625" style="161"/>
    <col min="10241" max="10241" width="2.85546875" style="161" customWidth="1"/>
    <col min="10242" max="10242" width="15.7109375" style="161" customWidth="1"/>
    <col min="10243" max="10243" width="10.85546875" style="161" customWidth="1"/>
    <col min="10244" max="10244" width="6.140625" style="161" customWidth="1"/>
    <col min="10245" max="10245" width="3.7109375" style="161" customWidth="1"/>
    <col min="10246" max="10247" width="6.28515625" style="161" customWidth="1"/>
    <col min="10248" max="10248" width="7.85546875" style="161" customWidth="1"/>
    <col min="10249" max="10249" width="5.85546875" style="161" customWidth="1"/>
    <col min="10250" max="10250" width="4.7109375" style="161" customWidth="1"/>
    <col min="10251" max="10251" width="6.5703125" style="161" customWidth="1"/>
    <col min="10252" max="10252" width="4.85546875" style="161" customWidth="1"/>
    <col min="10253" max="10253" width="6.28515625" style="161" customWidth="1"/>
    <col min="10254" max="10254" width="11.5703125" style="161" customWidth="1"/>
    <col min="10255" max="10255" width="4.85546875" style="161" customWidth="1"/>
    <col min="10256" max="10256" width="6.42578125" style="161" customWidth="1"/>
    <col min="10257" max="10260" width="5.85546875" style="161" customWidth="1"/>
    <col min="10261" max="10261" width="3.85546875" style="161" customWidth="1"/>
    <col min="10262" max="10262" width="5.140625" style="161" customWidth="1"/>
    <col min="10263" max="10263" width="3.7109375" style="161" customWidth="1"/>
    <col min="10264" max="10496" width="9.140625" style="161"/>
    <col min="10497" max="10497" width="2.85546875" style="161" customWidth="1"/>
    <col min="10498" max="10498" width="15.7109375" style="161" customWidth="1"/>
    <col min="10499" max="10499" width="10.85546875" style="161" customWidth="1"/>
    <col min="10500" max="10500" width="6.140625" style="161" customWidth="1"/>
    <col min="10501" max="10501" width="3.7109375" style="161" customWidth="1"/>
    <col min="10502" max="10503" width="6.28515625" style="161" customWidth="1"/>
    <col min="10504" max="10504" width="7.85546875" style="161" customWidth="1"/>
    <col min="10505" max="10505" width="5.85546875" style="161" customWidth="1"/>
    <col min="10506" max="10506" width="4.7109375" style="161" customWidth="1"/>
    <col min="10507" max="10507" width="6.5703125" style="161" customWidth="1"/>
    <col min="10508" max="10508" width="4.85546875" style="161" customWidth="1"/>
    <col min="10509" max="10509" width="6.28515625" style="161" customWidth="1"/>
    <col min="10510" max="10510" width="11.5703125" style="161" customWidth="1"/>
    <col min="10511" max="10511" width="4.85546875" style="161" customWidth="1"/>
    <col min="10512" max="10512" width="6.42578125" style="161" customWidth="1"/>
    <col min="10513" max="10516" width="5.85546875" style="161" customWidth="1"/>
    <col min="10517" max="10517" width="3.85546875" style="161" customWidth="1"/>
    <col min="10518" max="10518" width="5.140625" style="161" customWidth="1"/>
    <col min="10519" max="10519" width="3.7109375" style="161" customWidth="1"/>
    <col min="10520" max="10752" width="9.140625" style="161"/>
    <col min="10753" max="10753" width="2.85546875" style="161" customWidth="1"/>
    <col min="10754" max="10754" width="15.7109375" style="161" customWidth="1"/>
    <col min="10755" max="10755" width="10.85546875" style="161" customWidth="1"/>
    <col min="10756" max="10756" width="6.140625" style="161" customWidth="1"/>
    <col min="10757" max="10757" width="3.7109375" style="161" customWidth="1"/>
    <col min="10758" max="10759" width="6.28515625" style="161" customWidth="1"/>
    <col min="10760" max="10760" width="7.85546875" style="161" customWidth="1"/>
    <col min="10761" max="10761" width="5.85546875" style="161" customWidth="1"/>
    <col min="10762" max="10762" width="4.7109375" style="161" customWidth="1"/>
    <col min="10763" max="10763" width="6.5703125" style="161" customWidth="1"/>
    <col min="10764" max="10764" width="4.85546875" style="161" customWidth="1"/>
    <col min="10765" max="10765" width="6.28515625" style="161" customWidth="1"/>
    <col min="10766" max="10766" width="11.5703125" style="161" customWidth="1"/>
    <col min="10767" max="10767" width="4.85546875" style="161" customWidth="1"/>
    <col min="10768" max="10768" width="6.42578125" style="161" customWidth="1"/>
    <col min="10769" max="10772" width="5.85546875" style="161" customWidth="1"/>
    <col min="10773" max="10773" width="3.85546875" style="161" customWidth="1"/>
    <col min="10774" max="10774" width="5.140625" style="161" customWidth="1"/>
    <col min="10775" max="10775" width="3.7109375" style="161" customWidth="1"/>
    <col min="10776" max="11008" width="9.140625" style="161"/>
    <col min="11009" max="11009" width="2.85546875" style="161" customWidth="1"/>
    <col min="11010" max="11010" width="15.7109375" style="161" customWidth="1"/>
    <col min="11011" max="11011" width="10.85546875" style="161" customWidth="1"/>
    <col min="11012" max="11012" width="6.140625" style="161" customWidth="1"/>
    <col min="11013" max="11013" width="3.7109375" style="161" customWidth="1"/>
    <col min="11014" max="11015" width="6.28515625" style="161" customWidth="1"/>
    <col min="11016" max="11016" width="7.85546875" style="161" customWidth="1"/>
    <col min="11017" max="11017" width="5.85546875" style="161" customWidth="1"/>
    <col min="11018" max="11018" width="4.7109375" style="161" customWidth="1"/>
    <col min="11019" max="11019" width="6.5703125" style="161" customWidth="1"/>
    <col min="11020" max="11020" width="4.85546875" style="161" customWidth="1"/>
    <col min="11021" max="11021" width="6.28515625" style="161" customWidth="1"/>
    <col min="11022" max="11022" width="11.5703125" style="161" customWidth="1"/>
    <col min="11023" max="11023" width="4.85546875" style="161" customWidth="1"/>
    <col min="11024" max="11024" width="6.42578125" style="161" customWidth="1"/>
    <col min="11025" max="11028" width="5.85546875" style="161" customWidth="1"/>
    <col min="11029" max="11029" width="3.85546875" style="161" customWidth="1"/>
    <col min="11030" max="11030" width="5.140625" style="161" customWidth="1"/>
    <col min="11031" max="11031" width="3.7109375" style="161" customWidth="1"/>
    <col min="11032" max="11264" width="9.140625" style="161"/>
    <col min="11265" max="11265" width="2.85546875" style="161" customWidth="1"/>
    <col min="11266" max="11266" width="15.7109375" style="161" customWidth="1"/>
    <col min="11267" max="11267" width="10.85546875" style="161" customWidth="1"/>
    <col min="11268" max="11268" width="6.140625" style="161" customWidth="1"/>
    <col min="11269" max="11269" width="3.7109375" style="161" customWidth="1"/>
    <col min="11270" max="11271" width="6.28515625" style="161" customWidth="1"/>
    <col min="11272" max="11272" width="7.85546875" style="161" customWidth="1"/>
    <col min="11273" max="11273" width="5.85546875" style="161" customWidth="1"/>
    <col min="11274" max="11274" width="4.7109375" style="161" customWidth="1"/>
    <col min="11275" max="11275" width="6.5703125" style="161" customWidth="1"/>
    <col min="11276" max="11276" width="4.85546875" style="161" customWidth="1"/>
    <col min="11277" max="11277" width="6.28515625" style="161" customWidth="1"/>
    <col min="11278" max="11278" width="11.5703125" style="161" customWidth="1"/>
    <col min="11279" max="11279" width="4.85546875" style="161" customWidth="1"/>
    <col min="11280" max="11280" width="6.42578125" style="161" customWidth="1"/>
    <col min="11281" max="11284" width="5.85546875" style="161" customWidth="1"/>
    <col min="11285" max="11285" width="3.85546875" style="161" customWidth="1"/>
    <col min="11286" max="11286" width="5.140625" style="161" customWidth="1"/>
    <col min="11287" max="11287" width="3.7109375" style="161" customWidth="1"/>
    <col min="11288" max="11520" width="9.140625" style="161"/>
    <col min="11521" max="11521" width="2.85546875" style="161" customWidth="1"/>
    <col min="11522" max="11522" width="15.7109375" style="161" customWidth="1"/>
    <col min="11523" max="11523" width="10.85546875" style="161" customWidth="1"/>
    <col min="11524" max="11524" width="6.140625" style="161" customWidth="1"/>
    <col min="11525" max="11525" width="3.7109375" style="161" customWidth="1"/>
    <col min="11526" max="11527" width="6.28515625" style="161" customWidth="1"/>
    <col min="11528" max="11528" width="7.85546875" style="161" customWidth="1"/>
    <col min="11529" max="11529" width="5.85546875" style="161" customWidth="1"/>
    <col min="11530" max="11530" width="4.7109375" style="161" customWidth="1"/>
    <col min="11531" max="11531" width="6.5703125" style="161" customWidth="1"/>
    <col min="11532" max="11532" width="4.85546875" style="161" customWidth="1"/>
    <col min="11533" max="11533" width="6.28515625" style="161" customWidth="1"/>
    <col min="11534" max="11534" width="11.5703125" style="161" customWidth="1"/>
    <col min="11535" max="11535" width="4.85546875" style="161" customWidth="1"/>
    <col min="11536" max="11536" width="6.42578125" style="161" customWidth="1"/>
    <col min="11537" max="11540" width="5.85546875" style="161" customWidth="1"/>
    <col min="11541" max="11541" width="3.85546875" style="161" customWidth="1"/>
    <col min="11542" max="11542" width="5.140625" style="161" customWidth="1"/>
    <col min="11543" max="11543" width="3.7109375" style="161" customWidth="1"/>
    <col min="11544" max="11776" width="9.140625" style="161"/>
    <col min="11777" max="11777" width="2.85546875" style="161" customWidth="1"/>
    <col min="11778" max="11778" width="15.7109375" style="161" customWidth="1"/>
    <col min="11779" max="11779" width="10.85546875" style="161" customWidth="1"/>
    <col min="11780" max="11780" width="6.140625" style="161" customWidth="1"/>
    <col min="11781" max="11781" width="3.7109375" style="161" customWidth="1"/>
    <col min="11782" max="11783" width="6.28515625" style="161" customWidth="1"/>
    <col min="11784" max="11784" width="7.85546875" style="161" customWidth="1"/>
    <col min="11785" max="11785" width="5.85546875" style="161" customWidth="1"/>
    <col min="11786" max="11786" width="4.7109375" style="161" customWidth="1"/>
    <col min="11787" max="11787" width="6.5703125" style="161" customWidth="1"/>
    <col min="11788" max="11788" width="4.85546875" style="161" customWidth="1"/>
    <col min="11789" max="11789" width="6.28515625" style="161" customWidth="1"/>
    <col min="11790" max="11790" width="11.5703125" style="161" customWidth="1"/>
    <col min="11791" max="11791" width="4.85546875" style="161" customWidth="1"/>
    <col min="11792" max="11792" width="6.42578125" style="161" customWidth="1"/>
    <col min="11793" max="11796" width="5.85546875" style="161" customWidth="1"/>
    <col min="11797" max="11797" width="3.85546875" style="161" customWidth="1"/>
    <col min="11798" max="11798" width="5.140625" style="161" customWidth="1"/>
    <col min="11799" max="11799" width="3.7109375" style="161" customWidth="1"/>
    <col min="11800" max="12032" width="9.140625" style="161"/>
    <col min="12033" max="12033" width="2.85546875" style="161" customWidth="1"/>
    <col min="12034" max="12034" width="15.7109375" style="161" customWidth="1"/>
    <col min="12035" max="12035" width="10.85546875" style="161" customWidth="1"/>
    <col min="12036" max="12036" width="6.140625" style="161" customWidth="1"/>
    <col min="12037" max="12037" width="3.7109375" style="161" customWidth="1"/>
    <col min="12038" max="12039" width="6.28515625" style="161" customWidth="1"/>
    <col min="12040" max="12040" width="7.85546875" style="161" customWidth="1"/>
    <col min="12041" max="12041" width="5.85546875" style="161" customWidth="1"/>
    <col min="12042" max="12042" width="4.7109375" style="161" customWidth="1"/>
    <col min="12043" max="12043" width="6.5703125" style="161" customWidth="1"/>
    <col min="12044" max="12044" width="4.85546875" style="161" customWidth="1"/>
    <col min="12045" max="12045" width="6.28515625" style="161" customWidth="1"/>
    <col min="12046" max="12046" width="11.5703125" style="161" customWidth="1"/>
    <col min="12047" max="12047" width="4.85546875" style="161" customWidth="1"/>
    <col min="12048" max="12048" width="6.42578125" style="161" customWidth="1"/>
    <col min="12049" max="12052" width="5.85546875" style="161" customWidth="1"/>
    <col min="12053" max="12053" width="3.85546875" style="161" customWidth="1"/>
    <col min="12054" max="12054" width="5.140625" style="161" customWidth="1"/>
    <col min="12055" max="12055" width="3.7109375" style="161" customWidth="1"/>
    <col min="12056" max="12288" width="9.140625" style="161"/>
    <col min="12289" max="12289" width="2.85546875" style="161" customWidth="1"/>
    <col min="12290" max="12290" width="15.7109375" style="161" customWidth="1"/>
    <col min="12291" max="12291" width="10.85546875" style="161" customWidth="1"/>
    <col min="12292" max="12292" width="6.140625" style="161" customWidth="1"/>
    <col min="12293" max="12293" width="3.7109375" style="161" customWidth="1"/>
    <col min="12294" max="12295" width="6.28515625" style="161" customWidth="1"/>
    <col min="12296" max="12296" width="7.85546875" style="161" customWidth="1"/>
    <col min="12297" max="12297" width="5.85546875" style="161" customWidth="1"/>
    <col min="12298" max="12298" width="4.7109375" style="161" customWidth="1"/>
    <col min="12299" max="12299" width="6.5703125" style="161" customWidth="1"/>
    <col min="12300" max="12300" width="4.85546875" style="161" customWidth="1"/>
    <col min="12301" max="12301" width="6.28515625" style="161" customWidth="1"/>
    <col min="12302" max="12302" width="11.5703125" style="161" customWidth="1"/>
    <col min="12303" max="12303" width="4.85546875" style="161" customWidth="1"/>
    <col min="12304" max="12304" width="6.42578125" style="161" customWidth="1"/>
    <col min="12305" max="12308" width="5.85546875" style="161" customWidth="1"/>
    <col min="12309" max="12309" width="3.85546875" style="161" customWidth="1"/>
    <col min="12310" max="12310" width="5.140625" style="161" customWidth="1"/>
    <col min="12311" max="12311" width="3.7109375" style="161" customWidth="1"/>
    <col min="12312" max="12544" width="9.140625" style="161"/>
    <col min="12545" max="12545" width="2.85546875" style="161" customWidth="1"/>
    <col min="12546" max="12546" width="15.7109375" style="161" customWidth="1"/>
    <col min="12547" max="12547" width="10.85546875" style="161" customWidth="1"/>
    <col min="12548" max="12548" width="6.140625" style="161" customWidth="1"/>
    <col min="12549" max="12549" width="3.7109375" style="161" customWidth="1"/>
    <col min="12550" max="12551" width="6.28515625" style="161" customWidth="1"/>
    <col min="12552" max="12552" width="7.85546875" style="161" customWidth="1"/>
    <col min="12553" max="12553" width="5.85546875" style="161" customWidth="1"/>
    <col min="12554" max="12554" width="4.7109375" style="161" customWidth="1"/>
    <col min="12555" max="12555" width="6.5703125" style="161" customWidth="1"/>
    <col min="12556" max="12556" width="4.85546875" style="161" customWidth="1"/>
    <col min="12557" max="12557" width="6.28515625" style="161" customWidth="1"/>
    <col min="12558" max="12558" width="11.5703125" style="161" customWidth="1"/>
    <col min="12559" max="12559" width="4.85546875" style="161" customWidth="1"/>
    <col min="12560" max="12560" width="6.42578125" style="161" customWidth="1"/>
    <col min="12561" max="12564" width="5.85546875" style="161" customWidth="1"/>
    <col min="12565" max="12565" width="3.85546875" style="161" customWidth="1"/>
    <col min="12566" max="12566" width="5.140625" style="161" customWidth="1"/>
    <col min="12567" max="12567" width="3.7109375" style="161" customWidth="1"/>
    <col min="12568" max="12800" width="9.140625" style="161"/>
    <col min="12801" max="12801" width="2.85546875" style="161" customWidth="1"/>
    <col min="12802" max="12802" width="15.7109375" style="161" customWidth="1"/>
    <col min="12803" max="12803" width="10.85546875" style="161" customWidth="1"/>
    <col min="12804" max="12804" width="6.140625" style="161" customWidth="1"/>
    <col min="12805" max="12805" width="3.7109375" style="161" customWidth="1"/>
    <col min="12806" max="12807" width="6.28515625" style="161" customWidth="1"/>
    <col min="12808" max="12808" width="7.85546875" style="161" customWidth="1"/>
    <col min="12809" max="12809" width="5.85546875" style="161" customWidth="1"/>
    <col min="12810" max="12810" width="4.7109375" style="161" customWidth="1"/>
    <col min="12811" max="12811" width="6.5703125" style="161" customWidth="1"/>
    <col min="12812" max="12812" width="4.85546875" style="161" customWidth="1"/>
    <col min="12813" max="12813" width="6.28515625" style="161" customWidth="1"/>
    <col min="12814" max="12814" width="11.5703125" style="161" customWidth="1"/>
    <col min="12815" max="12815" width="4.85546875" style="161" customWidth="1"/>
    <col min="12816" max="12816" width="6.42578125" style="161" customWidth="1"/>
    <col min="12817" max="12820" width="5.85546875" style="161" customWidth="1"/>
    <col min="12821" max="12821" width="3.85546875" style="161" customWidth="1"/>
    <col min="12822" max="12822" width="5.140625" style="161" customWidth="1"/>
    <col min="12823" max="12823" width="3.7109375" style="161" customWidth="1"/>
    <col min="12824" max="13056" width="9.140625" style="161"/>
    <col min="13057" max="13057" width="2.85546875" style="161" customWidth="1"/>
    <col min="13058" max="13058" width="15.7109375" style="161" customWidth="1"/>
    <col min="13059" max="13059" width="10.85546875" style="161" customWidth="1"/>
    <col min="13060" max="13060" width="6.140625" style="161" customWidth="1"/>
    <col min="13061" max="13061" width="3.7109375" style="161" customWidth="1"/>
    <col min="13062" max="13063" width="6.28515625" style="161" customWidth="1"/>
    <col min="13064" max="13064" width="7.85546875" style="161" customWidth="1"/>
    <col min="13065" max="13065" width="5.85546875" style="161" customWidth="1"/>
    <col min="13066" max="13066" width="4.7109375" style="161" customWidth="1"/>
    <col min="13067" max="13067" width="6.5703125" style="161" customWidth="1"/>
    <col min="13068" max="13068" width="4.85546875" style="161" customWidth="1"/>
    <col min="13069" max="13069" width="6.28515625" style="161" customWidth="1"/>
    <col min="13070" max="13070" width="11.5703125" style="161" customWidth="1"/>
    <col min="13071" max="13071" width="4.85546875" style="161" customWidth="1"/>
    <col min="13072" max="13072" width="6.42578125" style="161" customWidth="1"/>
    <col min="13073" max="13076" width="5.85546875" style="161" customWidth="1"/>
    <col min="13077" max="13077" width="3.85546875" style="161" customWidth="1"/>
    <col min="13078" max="13078" width="5.140625" style="161" customWidth="1"/>
    <col min="13079" max="13079" width="3.7109375" style="161" customWidth="1"/>
    <col min="13080" max="13312" width="9.140625" style="161"/>
    <col min="13313" max="13313" width="2.85546875" style="161" customWidth="1"/>
    <col min="13314" max="13314" width="15.7109375" style="161" customWidth="1"/>
    <col min="13315" max="13315" width="10.85546875" style="161" customWidth="1"/>
    <col min="13316" max="13316" width="6.140625" style="161" customWidth="1"/>
    <col min="13317" max="13317" width="3.7109375" style="161" customWidth="1"/>
    <col min="13318" max="13319" width="6.28515625" style="161" customWidth="1"/>
    <col min="13320" max="13320" width="7.85546875" style="161" customWidth="1"/>
    <col min="13321" max="13321" width="5.85546875" style="161" customWidth="1"/>
    <col min="13322" max="13322" width="4.7109375" style="161" customWidth="1"/>
    <col min="13323" max="13323" width="6.5703125" style="161" customWidth="1"/>
    <col min="13324" max="13324" width="4.85546875" style="161" customWidth="1"/>
    <col min="13325" max="13325" width="6.28515625" style="161" customWidth="1"/>
    <col min="13326" max="13326" width="11.5703125" style="161" customWidth="1"/>
    <col min="13327" max="13327" width="4.85546875" style="161" customWidth="1"/>
    <col min="13328" max="13328" width="6.42578125" style="161" customWidth="1"/>
    <col min="13329" max="13332" width="5.85546875" style="161" customWidth="1"/>
    <col min="13333" max="13333" width="3.85546875" style="161" customWidth="1"/>
    <col min="13334" max="13334" width="5.140625" style="161" customWidth="1"/>
    <col min="13335" max="13335" width="3.7109375" style="161" customWidth="1"/>
    <col min="13336" max="13568" width="9.140625" style="161"/>
    <col min="13569" max="13569" width="2.85546875" style="161" customWidth="1"/>
    <col min="13570" max="13570" width="15.7109375" style="161" customWidth="1"/>
    <col min="13571" max="13571" width="10.85546875" style="161" customWidth="1"/>
    <col min="13572" max="13572" width="6.140625" style="161" customWidth="1"/>
    <col min="13573" max="13573" width="3.7109375" style="161" customWidth="1"/>
    <col min="13574" max="13575" width="6.28515625" style="161" customWidth="1"/>
    <col min="13576" max="13576" width="7.85546875" style="161" customWidth="1"/>
    <col min="13577" max="13577" width="5.85546875" style="161" customWidth="1"/>
    <col min="13578" max="13578" width="4.7109375" style="161" customWidth="1"/>
    <col min="13579" max="13579" width="6.5703125" style="161" customWidth="1"/>
    <col min="13580" max="13580" width="4.85546875" style="161" customWidth="1"/>
    <col min="13581" max="13581" width="6.28515625" style="161" customWidth="1"/>
    <col min="13582" max="13582" width="11.5703125" style="161" customWidth="1"/>
    <col min="13583" max="13583" width="4.85546875" style="161" customWidth="1"/>
    <col min="13584" max="13584" width="6.42578125" style="161" customWidth="1"/>
    <col min="13585" max="13588" width="5.85546875" style="161" customWidth="1"/>
    <col min="13589" max="13589" width="3.85546875" style="161" customWidth="1"/>
    <col min="13590" max="13590" width="5.140625" style="161" customWidth="1"/>
    <col min="13591" max="13591" width="3.7109375" style="161" customWidth="1"/>
    <col min="13592" max="13824" width="9.140625" style="161"/>
    <col min="13825" max="13825" width="2.85546875" style="161" customWidth="1"/>
    <col min="13826" max="13826" width="15.7109375" style="161" customWidth="1"/>
    <col min="13827" max="13827" width="10.85546875" style="161" customWidth="1"/>
    <col min="13828" max="13828" width="6.140625" style="161" customWidth="1"/>
    <col min="13829" max="13829" width="3.7109375" style="161" customWidth="1"/>
    <col min="13830" max="13831" width="6.28515625" style="161" customWidth="1"/>
    <col min="13832" max="13832" width="7.85546875" style="161" customWidth="1"/>
    <col min="13833" max="13833" width="5.85546875" style="161" customWidth="1"/>
    <col min="13834" max="13834" width="4.7109375" style="161" customWidth="1"/>
    <col min="13835" max="13835" width="6.5703125" style="161" customWidth="1"/>
    <col min="13836" max="13836" width="4.85546875" style="161" customWidth="1"/>
    <col min="13837" max="13837" width="6.28515625" style="161" customWidth="1"/>
    <col min="13838" max="13838" width="11.5703125" style="161" customWidth="1"/>
    <col min="13839" max="13839" width="4.85546875" style="161" customWidth="1"/>
    <col min="13840" max="13840" width="6.42578125" style="161" customWidth="1"/>
    <col min="13841" max="13844" width="5.85546875" style="161" customWidth="1"/>
    <col min="13845" max="13845" width="3.85546875" style="161" customWidth="1"/>
    <col min="13846" max="13846" width="5.140625" style="161" customWidth="1"/>
    <col min="13847" max="13847" width="3.7109375" style="161" customWidth="1"/>
    <col min="13848" max="14080" width="9.140625" style="161"/>
    <col min="14081" max="14081" width="2.85546875" style="161" customWidth="1"/>
    <col min="14082" max="14082" width="15.7109375" style="161" customWidth="1"/>
    <col min="14083" max="14083" width="10.85546875" style="161" customWidth="1"/>
    <col min="14084" max="14084" width="6.140625" style="161" customWidth="1"/>
    <col min="14085" max="14085" width="3.7109375" style="161" customWidth="1"/>
    <col min="14086" max="14087" width="6.28515625" style="161" customWidth="1"/>
    <col min="14088" max="14088" width="7.85546875" style="161" customWidth="1"/>
    <col min="14089" max="14089" width="5.85546875" style="161" customWidth="1"/>
    <col min="14090" max="14090" width="4.7109375" style="161" customWidth="1"/>
    <col min="14091" max="14091" width="6.5703125" style="161" customWidth="1"/>
    <col min="14092" max="14092" width="4.85546875" style="161" customWidth="1"/>
    <col min="14093" max="14093" width="6.28515625" style="161" customWidth="1"/>
    <col min="14094" max="14094" width="11.5703125" style="161" customWidth="1"/>
    <col min="14095" max="14095" width="4.85546875" style="161" customWidth="1"/>
    <col min="14096" max="14096" width="6.42578125" style="161" customWidth="1"/>
    <col min="14097" max="14100" width="5.85546875" style="161" customWidth="1"/>
    <col min="14101" max="14101" width="3.85546875" style="161" customWidth="1"/>
    <col min="14102" max="14102" width="5.140625" style="161" customWidth="1"/>
    <col min="14103" max="14103" width="3.7109375" style="161" customWidth="1"/>
    <col min="14104" max="14336" width="9.140625" style="161"/>
    <col min="14337" max="14337" width="2.85546875" style="161" customWidth="1"/>
    <col min="14338" max="14338" width="15.7109375" style="161" customWidth="1"/>
    <col min="14339" max="14339" width="10.85546875" style="161" customWidth="1"/>
    <col min="14340" max="14340" width="6.140625" style="161" customWidth="1"/>
    <col min="14341" max="14341" width="3.7109375" style="161" customWidth="1"/>
    <col min="14342" max="14343" width="6.28515625" style="161" customWidth="1"/>
    <col min="14344" max="14344" width="7.85546875" style="161" customWidth="1"/>
    <col min="14345" max="14345" width="5.85546875" style="161" customWidth="1"/>
    <col min="14346" max="14346" width="4.7109375" style="161" customWidth="1"/>
    <col min="14347" max="14347" width="6.5703125" style="161" customWidth="1"/>
    <col min="14348" max="14348" width="4.85546875" style="161" customWidth="1"/>
    <col min="14349" max="14349" width="6.28515625" style="161" customWidth="1"/>
    <col min="14350" max="14350" width="11.5703125" style="161" customWidth="1"/>
    <col min="14351" max="14351" width="4.85546875" style="161" customWidth="1"/>
    <col min="14352" max="14352" width="6.42578125" style="161" customWidth="1"/>
    <col min="14353" max="14356" width="5.85546875" style="161" customWidth="1"/>
    <col min="14357" max="14357" width="3.85546875" style="161" customWidth="1"/>
    <col min="14358" max="14358" width="5.140625" style="161" customWidth="1"/>
    <col min="14359" max="14359" width="3.7109375" style="161" customWidth="1"/>
    <col min="14360" max="14592" width="9.140625" style="161"/>
    <col min="14593" max="14593" width="2.85546875" style="161" customWidth="1"/>
    <col min="14594" max="14594" width="15.7109375" style="161" customWidth="1"/>
    <col min="14595" max="14595" width="10.85546875" style="161" customWidth="1"/>
    <col min="14596" max="14596" width="6.140625" style="161" customWidth="1"/>
    <col min="14597" max="14597" width="3.7109375" style="161" customWidth="1"/>
    <col min="14598" max="14599" width="6.28515625" style="161" customWidth="1"/>
    <col min="14600" max="14600" width="7.85546875" style="161" customWidth="1"/>
    <col min="14601" max="14601" width="5.85546875" style="161" customWidth="1"/>
    <col min="14602" max="14602" width="4.7109375" style="161" customWidth="1"/>
    <col min="14603" max="14603" width="6.5703125" style="161" customWidth="1"/>
    <col min="14604" max="14604" width="4.85546875" style="161" customWidth="1"/>
    <col min="14605" max="14605" width="6.28515625" style="161" customWidth="1"/>
    <col min="14606" max="14606" width="11.5703125" style="161" customWidth="1"/>
    <col min="14607" max="14607" width="4.85546875" style="161" customWidth="1"/>
    <col min="14608" max="14608" width="6.42578125" style="161" customWidth="1"/>
    <col min="14609" max="14612" width="5.85546875" style="161" customWidth="1"/>
    <col min="14613" max="14613" width="3.85546875" style="161" customWidth="1"/>
    <col min="14614" max="14614" width="5.140625" style="161" customWidth="1"/>
    <col min="14615" max="14615" width="3.7109375" style="161" customWidth="1"/>
    <col min="14616" max="14848" width="9.140625" style="161"/>
    <col min="14849" max="14849" width="2.85546875" style="161" customWidth="1"/>
    <col min="14850" max="14850" width="15.7109375" style="161" customWidth="1"/>
    <col min="14851" max="14851" width="10.85546875" style="161" customWidth="1"/>
    <col min="14852" max="14852" width="6.140625" style="161" customWidth="1"/>
    <col min="14853" max="14853" width="3.7109375" style="161" customWidth="1"/>
    <col min="14854" max="14855" width="6.28515625" style="161" customWidth="1"/>
    <col min="14856" max="14856" width="7.85546875" style="161" customWidth="1"/>
    <col min="14857" max="14857" width="5.85546875" style="161" customWidth="1"/>
    <col min="14858" max="14858" width="4.7109375" style="161" customWidth="1"/>
    <col min="14859" max="14859" width="6.5703125" style="161" customWidth="1"/>
    <col min="14860" max="14860" width="4.85546875" style="161" customWidth="1"/>
    <col min="14861" max="14861" width="6.28515625" style="161" customWidth="1"/>
    <col min="14862" max="14862" width="11.5703125" style="161" customWidth="1"/>
    <col min="14863" max="14863" width="4.85546875" style="161" customWidth="1"/>
    <col min="14864" max="14864" width="6.42578125" style="161" customWidth="1"/>
    <col min="14865" max="14868" width="5.85546875" style="161" customWidth="1"/>
    <col min="14869" max="14869" width="3.85546875" style="161" customWidth="1"/>
    <col min="14870" max="14870" width="5.140625" style="161" customWidth="1"/>
    <col min="14871" max="14871" width="3.7109375" style="161" customWidth="1"/>
    <col min="14872" max="15104" width="9.140625" style="161"/>
    <col min="15105" max="15105" width="2.85546875" style="161" customWidth="1"/>
    <col min="15106" max="15106" width="15.7109375" style="161" customWidth="1"/>
    <col min="15107" max="15107" width="10.85546875" style="161" customWidth="1"/>
    <col min="15108" max="15108" width="6.140625" style="161" customWidth="1"/>
    <col min="15109" max="15109" width="3.7109375" style="161" customWidth="1"/>
    <col min="15110" max="15111" width="6.28515625" style="161" customWidth="1"/>
    <col min="15112" max="15112" width="7.85546875" style="161" customWidth="1"/>
    <col min="15113" max="15113" width="5.85546875" style="161" customWidth="1"/>
    <col min="15114" max="15114" width="4.7109375" style="161" customWidth="1"/>
    <col min="15115" max="15115" width="6.5703125" style="161" customWidth="1"/>
    <col min="15116" max="15116" width="4.85546875" style="161" customWidth="1"/>
    <col min="15117" max="15117" width="6.28515625" style="161" customWidth="1"/>
    <col min="15118" max="15118" width="11.5703125" style="161" customWidth="1"/>
    <col min="15119" max="15119" width="4.85546875" style="161" customWidth="1"/>
    <col min="15120" max="15120" width="6.42578125" style="161" customWidth="1"/>
    <col min="15121" max="15124" width="5.85546875" style="161" customWidth="1"/>
    <col min="15125" max="15125" width="3.85546875" style="161" customWidth="1"/>
    <col min="15126" max="15126" width="5.140625" style="161" customWidth="1"/>
    <col min="15127" max="15127" width="3.7109375" style="161" customWidth="1"/>
    <col min="15128" max="15360" width="9.140625" style="161"/>
    <col min="15361" max="15361" width="2.85546875" style="161" customWidth="1"/>
    <col min="15362" max="15362" width="15.7109375" style="161" customWidth="1"/>
    <col min="15363" max="15363" width="10.85546875" style="161" customWidth="1"/>
    <col min="15364" max="15364" width="6.140625" style="161" customWidth="1"/>
    <col min="15365" max="15365" width="3.7109375" style="161" customWidth="1"/>
    <col min="15366" max="15367" width="6.28515625" style="161" customWidth="1"/>
    <col min="15368" max="15368" width="7.85546875" style="161" customWidth="1"/>
    <col min="15369" max="15369" width="5.85546875" style="161" customWidth="1"/>
    <col min="15370" max="15370" width="4.7109375" style="161" customWidth="1"/>
    <col min="15371" max="15371" width="6.5703125" style="161" customWidth="1"/>
    <col min="15372" max="15372" width="4.85546875" style="161" customWidth="1"/>
    <col min="15373" max="15373" width="6.28515625" style="161" customWidth="1"/>
    <col min="15374" max="15374" width="11.5703125" style="161" customWidth="1"/>
    <col min="15375" max="15375" width="4.85546875" style="161" customWidth="1"/>
    <col min="15376" max="15376" width="6.42578125" style="161" customWidth="1"/>
    <col min="15377" max="15380" width="5.85546875" style="161" customWidth="1"/>
    <col min="15381" max="15381" width="3.85546875" style="161" customWidth="1"/>
    <col min="15382" max="15382" width="5.140625" style="161" customWidth="1"/>
    <col min="15383" max="15383" width="3.7109375" style="161" customWidth="1"/>
    <col min="15384" max="15616" width="9.140625" style="161"/>
    <col min="15617" max="15617" width="2.85546875" style="161" customWidth="1"/>
    <col min="15618" max="15618" width="15.7109375" style="161" customWidth="1"/>
    <col min="15619" max="15619" width="10.85546875" style="161" customWidth="1"/>
    <col min="15620" max="15620" width="6.140625" style="161" customWidth="1"/>
    <col min="15621" max="15621" width="3.7109375" style="161" customWidth="1"/>
    <col min="15622" max="15623" width="6.28515625" style="161" customWidth="1"/>
    <col min="15624" max="15624" width="7.85546875" style="161" customWidth="1"/>
    <col min="15625" max="15625" width="5.85546875" style="161" customWidth="1"/>
    <col min="15626" max="15626" width="4.7109375" style="161" customWidth="1"/>
    <col min="15627" max="15627" width="6.5703125" style="161" customWidth="1"/>
    <col min="15628" max="15628" width="4.85546875" style="161" customWidth="1"/>
    <col min="15629" max="15629" width="6.28515625" style="161" customWidth="1"/>
    <col min="15630" max="15630" width="11.5703125" style="161" customWidth="1"/>
    <col min="15631" max="15631" width="4.85546875" style="161" customWidth="1"/>
    <col min="15632" max="15632" width="6.42578125" style="161" customWidth="1"/>
    <col min="15633" max="15636" width="5.85546875" style="161" customWidth="1"/>
    <col min="15637" max="15637" width="3.85546875" style="161" customWidth="1"/>
    <col min="15638" max="15638" width="5.140625" style="161" customWidth="1"/>
    <col min="15639" max="15639" width="3.7109375" style="161" customWidth="1"/>
    <col min="15640" max="15872" width="9.140625" style="161"/>
    <col min="15873" max="15873" width="2.85546875" style="161" customWidth="1"/>
    <col min="15874" max="15874" width="15.7109375" style="161" customWidth="1"/>
    <col min="15875" max="15875" width="10.85546875" style="161" customWidth="1"/>
    <col min="15876" max="15876" width="6.140625" style="161" customWidth="1"/>
    <col min="15877" max="15877" width="3.7109375" style="161" customWidth="1"/>
    <col min="15878" max="15879" width="6.28515625" style="161" customWidth="1"/>
    <col min="15880" max="15880" width="7.85546875" style="161" customWidth="1"/>
    <col min="15881" max="15881" width="5.85546875" style="161" customWidth="1"/>
    <col min="15882" max="15882" width="4.7109375" style="161" customWidth="1"/>
    <col min="15883" max="15883" width="6.5703125" style="161" customWidth="1"/>
    <col min="15884" max="15884" width="4.85546875" style="161" customWidth="1"/>
    <col min="15885" max="15885" width="6.28515625" style="161" customWidth="1"/>
    <col min="15886" max="15886" width="11.5703125" style="161" customWidth="1"/>
    <col min="15887" max="15887" width="4.85546875" style="161" customWidth="1"/>
    <col min="15888" max="15888" width="6.42578125" style="161" customWidth="1"/>
    <col min="15889" max="15892" width="5.85546875" style="161" customWidth="1"/>
    <col min="15893" max="15893" width="3.85546875" style="161" customWidth="1"/>
    <col min="15894" max="15894" width="5.140625" style="161" customWidth="1"/>
    <col min="15895" max="15895" width="3.7109375" style="161" customWidth="1"/>
    <col min="15896" max="16128" width="9.140625" style="161"/>
    <col min="16129" max="16129" width="2.85546875" style="161" customWidth="1"/>
    <col min="16130" max="16130" width="15.7109375" style="161" customWidth="1"/>
    <col min="16131" max="16131" width="10.85546875" style="161" customWidth="1"/>
    <col min="16132" max="16132" width="6.140625" style="161" customWidth="1"/>
    <col min="16133" max="16133" width="3.7109375" style="161" customWidth="1"/>
    <col min="16134" max="16135" width="6.28515625" style="161" customWidth="1"/>
    <col min="16136" max="16136" width="7.85546875" style="161" customWidth="1"/>
    <col min="16137" max="16137" width="5.85546875" style="161" customWidth="1"/>
    <col min="16138" max="16138" width="4.7109375" style="161" customWidth="1"/>
    <col min="16139" max="16139" width="6.5703125" style="161" customWidth="1"/>
    <col min="16140" max="16140" width="4.85546875" style="161" customWidth="1"/>
    <col min="16141" max="16141" width="6.28515625" style="161" customWidth="1"/>
    <col min="16142" max="16142" width="11.5703125" style="161" customWidth="1"/>
    <col min="16143" max="16143" width="4.85546875" style="161" customWidth="1"/>
    <col min="16144" max="16144" width="6.42578125" style="161" customWidth="1"/>
    <col min="16145" max="16148" width="5.85546875" style="161" customWidth="1"/>
    <col min="16149" max="16149" width="3.85546875" style="161" customWidth="1"/>
    <col min="16150" max="16150" width="5.140625" style="161" customWidth="1"/>
    <col min="16151" max="16151" width="3.7109375" style="161" customWidth="1"/>
    <col min="16152" max="16384" width="9.140625" style="161"/>
  </cols>
  <sheetData>
    <row r="1" spans="1:25" s="79" customFormat="1" ht="15.75">
      <c r="B1" s="267" t="s">
        <v>143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W1" s="80"/>
    </row>
    <row r="2" spans="1:25" s="81" customFormat="1" ht="87" customHeight="1">
      <c r="A2" s="253" t="s">
        <v>144</v>
      </c>
      <c r="B2" s="253" t="s">
        <v>145</v>
      </c>
      <c r="C2" s="253" t="s">
        <v>146</v>
      </c>
      <c r="D2" s="256" t="s">
        <v>136</v>
      </c>
      <c r="E2" s="256"/>
      <c r="F2" s="256"/>
      <c r="G2" s="256"/>
      <c r="H2" s="256"/>
      <c r="I2" s="257" t="s">
        <v>137</v>
      </c>
      <c r="J2" s="258"/>
      <c r="K2" s="258"/>
      <c r="L2" s="258"/>
      <c r="M2" s="258"/>
      <c r="N2" s="268" t="s">
        <v>147</v>
      </c>
      <c r="O2" s="257" t="s">
        <v>148</v>
      </c>
      <c r="P2" s="258"/>
      <c r="Q2" s="258"/>
      <c r="R2" s="258"/>
      <c r="S2" s="270"/>
      <c r="T2" s="259" t="s">
        <v>149</v>
      </c>
      <c r="U2" s="271"/>
      <c r="V2" s="271"/>
      <c r="W2" s="271"/>
      <c r="X2" s="260"/>
    </row>
    <row r="3" spans="1:25" s="84" customFormat="1" ht="54.75" customHeight="1">
      <c r="A3" s="254"/>
      <c r="B3" s="254"/>
      <c r="C3" s="255"/>
      <c r="D3" s="259" t="s">
        <v>150</v>
      </c>
      <c r="E3" s="260"/>
      <c r="F3" s="261" t="s">
        <v>151</v>
      </c>
      <c r="G3" s="262"/>
      <c r="H3" s="82" t="s">
        <v>152</v>
      </c>
      <c r="I3" s="263" t="s">
        <v>150</v>
      </c>
      <c r="J3" s="264"/>
      <c r="K3" s="261" t="s">
        <v>151</v>
      </c>
      <c r="L3" s="262"/>
      <c r="M3" s="82" t="s">
        <v>152</v>
      </c>
      <c r="N3" s="269"/>
      <c r="O3" s="265" t="s">
        <v>150</v>
      </c>
      <c r="P3" s="266"/>
      <c r="Q3" s="261" t="s">
        <v>151</v>
      </c>
      <c r="R3" s="262"/>
      <c r="S3" s="82" t="s">
        <v>152</v>
      </c>
      <c r="T3" s="259" t="s">
        <v>150</v>
      </c>
      <c r="U3" s="260"/>
      <c r="V3" s="261" t="s">
        <v>151</v>
      </c>
      <c r="W3" s="262"/>
      <c r="X3" s="83" t="s">
        <v>152</v>
      </c>
    </row>
    <row r="4" spans="1:25" s="93" customFormat="1" ht="11.25">
      <c r="A4" s="255"/>
      <c r="B4" s="255"/>
      <c r="C4" s="85" t="s">
        <v>1</v>
      </c>
      <c r="D4" s="86" t="s">
        <v>1</v>
      </c>
      <c r="E4" s="86" t="s">
        <v>153</v>
      </c>
      <c r="F4" s="87" t="s">
        <v>1</v>
      </c>
      <c r="G4" s="87" t="s">
        <v>153</v>
      </c>
      <c r="H4" s="88" t="s">
        <v>153</v>
      </c>
      <c r="I4" s="89" t="s">
        <v>1</v>
      </c>
      <c r="J4" s="90" t="s">
        <v>153</v>
      </c>
      <c r="K4" s="87" t="s">
        <v>1</v>
      </c>
      <c r="L4" s="87" t="s">
        <v>153</v>
      </c>
      <c r="M4" s="88" t="s">
        <v>153</v>
      </c>
      <c r="N4" s="86" t="s">
        <v>1</v>
      </c>
      <c r="O4" s="86" t="s">
        <v>1</v>
      </c>
      <c r="P4" s="86" t="s">
        <v>153</v>
      </c>
      <c r="Q4" s="87" t="s">
        <v>1</v>
      </c>
      <c r="R4" s="87" t="s">
        <v>153</v>
      </c>
      <c r="S4" s="87" t="s">
        <v>153</v>
      </c>
      <c r="T4" s="86" t="s">
        <v>1</v>
      </c>
      <c r="U4" s="83" t="s">
        <v>153</v>
      </c>
      <c r="V4" s="87" t="s">
        <v>1</v>
      </c>
      <c r="W4" s="91" t="s">
        <v>153</v>
      </c>
      <c r="X4" s="92" t="s">
        <v>153</v>
      </c>
    </row>
    <row r="5" spans="1:25" s="93" customFormat="1" ht="11.45" hidden="1" customHeight="1">
      <c r="A5" s="94">
        <v>1</v>
      </c>
      <c r="B5" s="95" t="s">
        <v>154</v>
      </c>
      <c r="C5" s="96">
        <v>1509</v>
      </c>
      <c r="D5" s="96">
        <v>459</v>
      </c>
      <c r="E5" s="97">
        <f>D5*100/C5</f>
        <v>30.417495029821072</v>
      </c>
      <c r="F5" s="98">
        <v>494</v>
      </c>
      <c r="G5" s="99">
        <f>F5*100/C5</f>
        <v>32.736911862160369</v>
      </c>
      <c r="H5" s="99">
        <f>F5*100/D5</f>
        <v>107.62527233115469</v>
      </c>
      <c r="I5" s="100">
        <v>314</v>
      </c>
      <c r="J5" s="101">
        <f>I5*100/C5</f>
        <v>20.808482438701127</v>
      </c>
      <c r="K5" s="102">
        <v>309</v>
      </c>
      <c r="L5" s="101">
        <f>K5*100/C5</f>
        <v>20.477137176938371</v>
      </c>
      <c r="M5" s="101">
        <f>K5*100/I5</f>
        <v>98.407643312101911</v>
      </c>
      <c r="N5" s="103">
        <v>83</v>
      </c>
      <c r="O5" s="104">
        <v>12</v>
      </c>
      <c r="P5" s="105">
        <f>O5*100/N5</f>
        <v>14.457831325301205</v>
      </c>
      <c r="Q5" s="104">
        <v>11</v>
      </c>
      <c r="R5" s="105">
        <f>Q5*100/N5</f>
        <v>13.253012048192771</v>
      </c>
      <c r="S5" s="105">
        <f>Q5*100/O5</f>
        <v>91.666666666666671</v>
      </c>
      <c r="T5" s="106">
        <v>25</v>
      </c>
      <c r="U5" s="107">
        <v>8</v>
      </c>
      <c r="V5" s="108">
        <v>0</v>
      </c>
      <c r="W5" s="109">
        <f>V5*100/K5</f>
        <v>0</v>
      </c>
      <c r="X5" s="101">
        <f>W5*100/U5</f>
        <v>0</v>
      </c>
    </row>
    <row r="6" spans="1:25" s="81" customFormat="1" ht="11.45" hidden="1" customHeight="1">
      <c r="A6" s="94">
        <v>2</v>
      </c>
      <c r="B6" s="95" t="s">
        <v>155</v>
      </c>
      <c r="C6" s="96">
        <v>10084</v>
      </c>
      <c r="D6" s="110">
        <v>3822</v>
      </c>
      <c r="E6" s="97">
        <f t="shared" ref="E6:E29" si="0">D6*100/C6</f>
        <v>37.901626338754461</v>
      </c>
      <c r="F6" s="98">
        <v>3759</v>
      </c>
      <c r="G6" s="99">
        <f t="shared" ref="G6:G29" si="1">F6*100/C6</f>
        <v>37.276874256247524</v>
      </c>
      <c r="H6" s="99">
        <f t="shared" ref="H6:H29" si="2">F6*100/D6</f>
        <v>98.35164835164835</v>
      </c>
      <c r="I6" s="111">
        <v>2134</v>
      </c>
      <c r="J6" s="101">
        <f t="shared" ref="J6:J29" si="3">I6*100/C6</f>
        <v>21.162237207457359</v>
      </c>
      <c r="K6" s="102">
        <v>1977</v>
      </c>
      <c r="L6" s="101">
        <f t="shared" ref="L6:L29" si="4">K6*100/C6</f>
        <v>19.605315351051171</v>
      </c>
      <c r="M6" s="101">
        <f t="shared" ref="M6:M29" si="5">K6*100/I6</f>
        <v>92.642924086223061</v>
      </c>
      <c r="N6" s="103">
        <v>758</v>
      </c>
      <c r="O6" s="104">
        <v>43</v>
      </c>
      <c r="P6" s="105">
        <f t="shared" ref="P6:P29" si="6">O6*100/N6</f>
        <v>5.6728232189973617</v>
      </c>
      <c r="Q6" s="104">
        <v>42</v>
      </c>
      <c r="R6" s="105">
        <f>Q6*100/N6</f>
        <v>5.5408970976253302</v>
      </c>
      <c r="S6" s="105">
        <f t="shared" ref="S6:S29" si="7">Q6*100/O6</f>
        <v>97.674418604651166</v>
      </c>
      <c r="T6" s="106">
        <v>171</v>
      </c>
      <c r="U6" s="107">
        <v>8</v>
      </c>
      <c r="V6" s="108">
        <f>24-2</f>
        <v>22</v>
      </c>
      <c r="W6" s="109">
        <f t="shared" ref="W6:W29" si="8">V6*100/K6</f>
        <v>1.112797167425392</v>
      </c>
      <c r="X6" s="101">
        <f t="shared" ref="X6:X29" si="9">W6*100/U6</f>
        <v>13.909964592817401</v>
      </c>
    </row>
    <row r="7" spans="1:25" s="81" customFormat="1" ht="11.45" customHeight="1">
      <c r="A7" s="112">
        <v>3</v>
      </c>
      <c r="B7" s="113" t="s">
        <v>111</v>
      </c>
      <c r="C7" s="114">
        <v>2199</v>
      </c>
      <c r="D7" s="114">
        <v>627</v>
      </c>
      <c r="E7" s="115">
        <f t="shared" si="0"/>
        <v>28.512960436562075</v>
      </c>
      <c r="F7" s="116">
        <v>615</v>
      </c>
      <c r="G7" s="117">
        <f t="shared" si="1"/>
        <v>27.967257844474762</v>
      </c>
      <c r="H7" s="117">
        <f t="shared" si="2"/>
        <v>98.086124401913878</v>
      </c>
      <c r="I7" s="118">
        <v>364</v>
      </c>
      <c r="J7" s="119">
        <f t="shared" si="3"/>
        <v>16.552978626648475</v>
      </c>
      <c r="K7" s="120">
        <v>364</v>
      </c>
      <c r="L7" s="119">
        <f t="shared" si="4"/>
        <v>16.552978626648475</v>
      </c>
      <c r="M7" s="119">
        <f t="shared" si="5"/>
        <v>100</v>
      </c>
      <c r="N7" s="121">
        <v>137</v>
      </c>
      <c r="O7" s="122">
        <v>11</v>
      </c>
      <c r="P7" s="123">
        <f t="shared" si="6"/>
        <v>8.0291970802919703</v>
      </c>
      <c r="Q7" s="122">
        <v>10</v>
      </c>
      <c r="R7" s="123">
        <f t="shared" ref="R7:R29" si="10">Q7*100/N7</f>
        <v>7.2992700729927007</v>
      </c>
      <c r="S7" s="123">
        <f t="shared" si="7"/>
        <v>90.909090909090907</v>
      </c>
      <c r="T7" s="124">
        <v>11</v>
      </c>
      <c r="U7" s="125">
        <v>3</v>
      </c>
      <c r="V7" s="126">
        <v>11</v>
      </c>
      <c r="W7" s="127">
        <f t="shared" si="8"/>
        <v>3.0219780219780219</v>
      </c>
      <c r="X7" s="119">
        <f t="shared" si="9"/>
        <v>100.73260073260072</v>
      </c>
      <c r="Y7" s="189">
        <v>392</v>
      </c>
    </row>
    <row r="8" spans="1:25" s="81" customFormat="1" ht="11.45" hidden="1" customHeight="1">
      <c r="A8" s="94">
        <v>4</v>
      </c>
      <c r="B8" s="95" t="s">
        <v>156</v>
      </c>
      <c r="C8" s="96">
        <v>18090</v>
      </c>
      <c r="D8" s="110">
        <v>5825</v>
      </c>
      <c r="E8" s="97">
        <f t="shared" si="0"/>
        <v>32.200110558319516</v>
      </c>
      <c r="F8" s="98">
        <f>5825+23</f>
        <v>5848</v>
      </c>
      <c r="G8" s="99">
        <f t="shared" si="1"/>
        <v>32.327252625760089</v>
      </c>
      <c r="H8" s="99">
        <f t="shared" si="2"/>
        <v>100.39484978540773</v>
      </c>
      <c r="I8" s="111">
        <v>2492</v>
      </c>
      <c r="J8" s="101">
        <f t="shared" si="3"/>
        <v>13.775566611387507</v>
      </c>
      <c r="K8" s="102">
        <v>2535</v>
      </c>
      <c r="L8" s="101">
        <f t="shared" si="4"/>
        <v>14.013266998341626</v>
      </c>
      <c r="M8" s="101">
        <f t="shared" si="5"/>
        <v>101.72552166934189</v>
      </c>
      <c r="N8" s="103">
        <v>1310</v>
      </c>
      <c r="O8" s="104">
        <v>66</v>
      </c>
      <c r="P8" s="105">
        <f t="shared" si="6"/>
        <v>5.0381679389312977</v>
      </c>
      <c r="Q8" s="104">
        <v>63</v>
      </c>
      <c r="R8" s="105">
        <f t="shared" si="10"/>
        <v>4.8091603053435117</v>
      </c>
      <c r="S8" s="105">
        <f t="shared" si="7"/>
        <v>95.454545454545453</v>
      </c>
      <c r="T8" s="106">
        <v>200</v>
      </c>
      <c r="U8" s="107">
        <v>8</v>
      </c>
      <c r="V8" s="108">
        <v>6</v>
      </c>
      <c r="W8" s="109">
        <f t="shared" si="8"/>
        <v>0.23668639053254437</v>
      </c>
      <c r="X8" s="101">
        <f t="shared" si="9"/>
        <v>2.9585798816568047</v>
      </c>
      <c r="Y8" s="189"/>
    </row>
    <row r="9" spans="1:25" s="81" customFormat="1" ht="11.45" hidden="1" customHeight="1">
      <c r="A9" s="94">
        <v>5</v>
      </c>
      <c r="B9" s="95" t="s">
        <v>157</v>
      </c>
      <c r="C9" s="96">
        <v>12892</v>
      </c>
      <c r="D9" s="110">
        <v>3971</v>
      </c>
      <c r="E9" s="97">
        <f t="shared" si="0"/>
        <v>30.802047781569964</v>
      </c>
      <c r="F9" s="98">
        <f>4035+20</f>
        <v>4055</v>
      </c>
      <c r="G9" s="99">
        <f t="shared" si="1"/>
        <v>31.453614644740924</v>
      </c>
      <c r="H9" s="99">
        <f t="shared" si="2"/>
        <v>102.11533618735835</v>
      </c>
      <c r="I9" s="111">
        <v>1777</v>
      </c>
      <c r="J9" s="101">
        <f t="shared" si="3"/>
        <v>13.78374185541421</v>
      </c>
      <c r="K9" s="102">
        <v>1777</v>
      </c>
      <c r="L9" s="101">
        <f t="shared" si="4"/>
        <v>13.78374185541421</v>
      </c>
      <c r="M9" s="101">
        <f t="shared" si="5"/>
        <v>100</v>
      </c>
      <c r="N9" s="103">
        <v>1219</v>
      </c>
      <c r="O9" s="104">
        <v>98</v>
      </c>
      <c r="P9" s="105">
        <f t="shared" si="6"/>
        <v>8.0393765381460209</v>
      </c>
      <c r="Q9" s="104">
        <v>128</v>
      </c>
      <c r="R9" s="105">
        <f t="shared" si="10"/>
        <v>10.500410172272355</v>
      </c>
      <c r="S9" s="105">
        <f t="shared" si="7"/>
        <v>130.61224489795919</v>
      </c>
      <c r="T9" s="106">
        <v>142</v>
      </c>
      <c r="U9" s="107">
        <v>8</v>
      </c>
      <c r="V9" s="108">
        <v>40</v>
      </c>
      <c r="W9" s="109">
        <f t="shared" si="8"/>
        <v>2.2509848058525606</v>
      </c>
      <c r="X9" s="101">
        <f t="shared" si="9"/>
        <v>28.137310073157007</v>
      </c>
      <c r="Y9" s="189"/>
    </row>
    <row r="10" spans="1:25" s="81" customFormat="1" ht="11.45" hidden="1" customHeight="1">
      <c r="A10" s="94">
        <v>6</v>
      </c>
      <c r="B10" s="95" t="s">
        <v>158</v>
      </c>
      <c r="C10" s="96">
        <v>2533</v>
      </c>
      <c r="D10" s="96">
        <v>867</v>
      </c>
      <c r="E10" s="97">
        <f t="shared" si="0"/>
        <v>34.228187919463089</v>
      </c>
      <c r="F10" s="98">
        <f>437+1</f>
        <v>438</v>
      </c>
      <c r="G10" s="99">
        <f t="shared" si="1"/>
        <v>17.291748914330832</v>
      </c>
      <c r="H10" s="99">
        <f t="shared" si="2"/>
        <v>50.51903114186851</v>
      </c>
      <c r="I10" s="100">
        <v>339</v>
      </c>
      <c r="J10" s="101">
        <f t="shared" si="3"/>
        <v>13.383339913146466</v>
      </c>
      <c r="K10" s="102">
        <v>262</v>
      </c>
      <c r="L10" s="101">
        <f t="shared" si="4"/>
        <v>10.343466245558625</v>
      </c>
      <c r="M10" s="101">
        <f t="shared" si="5"/>
        <v>77.286135693215343</v>
      </c>
      <c r="N10" s="103">
        <v>185</v>
      </c>
      <c r="O10" s="104">
        <v>10</v>
      </c>
      <c r="P10" s="105">
        <f t="shared" si="6"/>
        <v>5.4054054054054053</v>
      </c>
      <c r="Q10" s="104">
        <v>17</v>
      </c>
      <c r="R10" s="105">
        <f t="shared" si="10"/>
        <v>9.1891891891891895</v>
      </c>
      <c r="S10" s="105">
        <f t="shared" si="7"/>
        <v>170</v>
      </c>
      <c r="T10" s="106">
        <v>27</v>
      </c>
      <c r="U10" s="107">
        <v>8</v>
      </c>
      <c r="V10" s="108">
        <v>0</v>
      </c>
      <c r="W10" s="109">
        <f t="shared" si="8"/>
        <v>0</v>
      </c>
      <c r="X10" s="101">
        <f t="shared" si="9"/>
        <v>0</v>
      </c>
      <c r="Y10" s="189"/>
    </row>
    <row r="11" spans="1:25" s="93" customFormat="1" ht="11.45" hidden="1" customHeight="1">
      <c r="A11" s="94">
        <v>7</v>
      </c>
      <c r="B11" s="95" t="s">
        <v>159</v>
      </c>
      <c r="C11" s="96">
        <v>6403</v>
      </c>
      <c r="D11" s="110">
        <v>1864</v>
      </c>
      <c r="E11" s="97">
        <f t="shared" si="0"/>
        <v>29.111354052787757</v>
      </c>
      <c r="F11" s="98">
        <f>1807+30</f>
        <v>1837</v>
      </c>
      <c r="G11" s="99">
        <f t="shared" si="1"/>
        <v>28.689676714040292</v>
      </c>
      <c r="H11" s="99">
        <f t="shared" si="2"/>
        <v>98.55150214592274</v>
      </c>
      <c r="I11" s="100">
        <v>1016</v>
      </c>
      <c r="J11" s="101">
        <f t="shared" si="3"/>
        <v>15.867562080274871</v>
      </c>
      <c r="K11" s="102">
        <v>1046</v>
      </c>
      <c r="L11" s="101">
        <f t="shared" si="4"/>
        <v>16.336092456660939</v>
      </c>
      <c r="M11" s="101">
        <f t="shared" si="5"/>
        <v>102.95275590551181</v>
      </c>
      <c r="N11" s="103">
        <v>445</v>
      </c>
      <c r="O11" s="104">
        <v>23</v>
      </c>
      <c r="P11" s="105">
        <f t="shared" si="6"/>
        <v>5.1685393258426968</v>
      </c>
      <c r="Q11" s="104">
        <v>24</v>
      </c>
      <c r="R11" s="105">
        <f t="shared" si="10"/>
        <v>5.393258426966292</v>
      </c>
      <c r="S11" s="105">
        <f t="shared" si="7"/>
        <v>104.34782608695652</v>
      </c>
      <c r="T11" s="106">
        <v>82</v>
      </c>
      <c r="U11" s="107">
        <v>8</v>
      </c>
      <c r="V11" s="108">
        <v>0</v>
      </c>
      <c r="W11" s="109">
        <f t="shared" si="8"/>
        <v>0</v>
      </c>
      <c r="X11" s="101">
        <f t="shared" si="9"/>
        <v>0</v>
      </c>
      <c r="Y11" s="92"/>
    </row>
    <row r="12" spans="1:25" s="81" customFormat="1" ht="11.45" hidden="1" customHeight="1">
      <c r="A12" s="94">
        <v>8</v>
      </c>
      <c r="B12" s="95" t="s">
        <v>160</v>
      </c>
      <c r="C12" s="96">
        <v>2027</v>
      </c>
      <c r="D12" s="96">
        <v>550</v>
      </c>
      <c r="E12" s="97">
        <f t="shared" si="0"/>
        <v>27.133695115934881</v>
      </c>
      <c r="F12" s="98">
        <v>464</v>
      </c>
      <c r="G12" s="99">
        <f t="shared" si="1"/>
        <v>22.890971879625063</v>
      </c>
      <c r="H12" s="99">
        <f t="shared" si="2"/>
        <v>84.36363636363636</v>
      </c>
      <c r="I12" s="100">
        <v>329</v>
      </c>
      <c r="J12" s="101">
        <f t="shared" si="3"/>
        <v>16.230883078441046</v>
      </c>
      <c r="K12" s="102">
        <v>300</v>
      </c>
      <c r="L12" s="101">
        <f t="shared" si="4"/>
        <v>14.80019733596448</v>
      </c>
      <c r="M12" s="101">
        <f t="shared" si="5"/>
        <v>91.1854103343465</v>
      </c>
      <c r="N12" s="103">
        <v>168</v>
      </c>
      <c r="O12" s="104">
        <v>9</v>
      </c>
      <c r="P12" s="105">
        <f t="shared" si="6"/>
        <v>5.3571428571428568</v>
      </c>
      <c r="Q12" s="104">
        <v>8</v>
      </c>
      <c r="R12" s="105">
        <f t="shared" si="10"/>
        <v>4.7619047619047619</v>
      </c>
      <c r="S12" s="105">
        <f t="shared" si="7"/>
        <v>88.888888888888886</v>
      </c>
      <c r="T12" s="106">
        <v>20</v>
      </c>
      <c r="U12" s="107">
        <v>6</v>
      </c>
      <c r="V12" s="108">
        <v>0</v>
      </c>
      <c r="W12" s="109">
        <f t="shared" si="8"/>
        <v>0</v>
      </c>
      <c r="X12" s="101">
        <f t="shared" si="9"/>
        <v>0</v>
      </c>
      <c r="Y12" s="189"/>
    </row>
    <row r="13" spans="1:25" s="93" customFormat="1" ht="11.45" hidden="1" customHeight="1">
      <c r="A13" s="94">
        <v>9</v>
      </c>
      <c r="B13" s="95" t="s">
        <v>161</v>
      </c>
      <c r="C13" s="96">
        <v>9063</v>
      </c>
      <c r="D13" s="110">
        <v>3354</v>
      </c>
      <c r="E13" s="97">
        <f t="shared" si="0"/>
        <v>37.007613373055278</v>
      </c>
      <c r="F13" s="98">
        <f>3720+36</f>
        <v>3756</v>
      </c>
      <c r="G13" s="99">
        <f t="shared" si="1"/>
        <v>41.443230718305195</v>
      </c>
      <c r="H13" s="99">
        <f t="shared" si="2"/>
        <v>111.98568872987478</v>
      </c>
      <c r="I13" s="111">
        <v>2129</v>
      </c>
      <c r="J13" s="101">
        <f t="shared" si="3"/>
        <v>23.491117731435509</v>
      </c>
      <c r="K13" s="102">
        <v>2100</v>
      </c>
      <c r="L13" s="101">
        <f t="shared" si="4"/>
        <v>23.171135385633896</v>
      </c>
      <c r="M13" s="101">
        <f t="shared" si="5"/>
        <v>98.637858149365897</v>
      </c>
      <c r="N13" s="103">
        <v>599</v>
      </c>
      <c r="O13" s="104">
        <v>93</v>
      </c>
      <c r="P13" s="105">
        <f t="shared" si="6"/>
        <v>15.525876460767947</v>
      </c>
      <c r="Q13" s="104">
        <v>93</v>
      </c>
      <c r="R13" s="105">
        <f t="shared" si="10"/>
        <v>15.525876460767947</v>
      </c>
      <c r="S13" s="105">
        <f t="shared" si="7"/>
        <v>100</v>
      </c>
      <c r="T13" s="106">
        <v>170</v>
      </c>
      <c r="U13" s="107">
        <v>8</v>
      </c>
      <c r="V13" s="108">
        <f>18-1</f>
        <v>17</v>
      </c>
      <c r="W13" s="109">
        <f t="shared" si="8"/>
        <v>0.80952380952380953</v>
      </c>
      <c r="X13" s="101">
        <f t="shared" si="9"/>
        <v>10.119047619047619</v>
      </c>
      <c r="Y13" s="92"/>
    </row>
    <row r="14" spans="1:25" s="93" customFormat="1" ht="11.45" customHeight="1">
      <c r="A14" s="112">
        <v>10</v>
      </c>
      <c r="B14" s="113" t="s">
        <v>109</v>
      </c>
      <c r="C14" s="114">
        <v>577</v>
      </c>
      <c r="D14" s="114">
        <v>140</v>
      </c>
      <c r="E14" s="115">
        <f t="shared" si="0"/>
        <v>24.263431542461007</v>
      </c>
      <c r="F14" s="116">
        <v>146</v>
      </c>
      <c r="G14" s="117">
        <f t="shared" si="1"/>
        <v>25.303292894280762</v>
      </c>
      <c r="H14" s="117">
        <f t="shared" si="2"/>
        <v>104.28571428571429</v>
      </c>
      <c r="I14" s="118">
        <v>96</v>
      </c>
      <c r="J14" s="119">
        <f t="shared" si="3"/>
        <v>16.63778162911612</v>
      </c>
      <c r="K14" s="120">
        <v>96</v>
      </c>
      <c r="L14" s="119">
        <f t="shared" si="4"/>
        <v>16.63778162911612</v>
      </c>
      <c r="M14" s="119">
        <f t="shared" si="5"/>
        <v>100</v>
      </c>
      <c r="N14" s="121">
        <v>50</v>
      </c>
      <c r="O14" s="122">
        <v>3</v>
      </c>
      <c r="P14" s="123">
        <f t="shared" si="6"/>
        <v>6</v>
      </c>
      <c r="Q14" s="122">
        <v>2</v>
      </c>
      <c r="R14" s="123">
        <f t="shared" si="10"/>
        <v>4</v>
      </c>
      <c r="S14" s="123">
        <f t="shared" si="7"/>
        <v>66.666666666666671</v>
      </c>
      <c r="T14" s="124">
        <v>3</v>
      </c>
      <c r="U14" s="125">
        <v>3</v>
      </c>
      <c r="V14" s="126">
        <v>0</v>
      </c>
      <c r="W14" s="127">
        <f t="shared" si="8"/>
        <v>0</v>
      </c>
      <c r="X14" s="119">
        <f t="shared" si="9"/>
        <v>0</v>
      </c>
      <c r="Y14" s="92">
        <v>119</v>
      </c>
    </row>
    <row r="15" spans="1:25" s="93" customFormat="1" ht="11.45" hidden="1" customHeight="1">
      <c r="A15" s="94">
        <v>11</v>
      </c>
      <c r="B15" s="95" t="s">
        <v>162</v>
      </c>
      <c r="C15" s="96">
        <v>4349</v>
      </c>
      <c r="D15" s="110">
        <v>1240</v>
      </c>
      <c r="E15" s="97">
        <f t="shared" si="0"/>
        <v>28.512301678546791</v>
      </c>
      <c r="F15" s="98">
        <v>1019</v>
      </c>
      <c r="G15" s="99">
        <f t="shared" si="1"/>
        <v>23.430673718096113</v>
      </c>
      <c r="H15" s="99">
        <f t="shared" si="2"/>
        <v>82.177419354838705</v>
      </c>
      <c r="I15" s="100">
        <v>585</v>
      </c>
      <c r="J15" s="101">
        <f t="shared" si="3"/>
        <v>13.451368130604736</v>
      </c>
      <c r="K15" s="102">
        <v>510</v>
      </c>
      <c r="L15" s="101">
        <f t="shared" si="4"/>
        <v>11.726833754886181</v>
      </c>
      <c r="M15" s="101">
        <f t="shared" si="5"/>
        <v>87.179487179487182</v>
      </c>
      <c r="N15" s="103">
        <v>288</v>
      </c>
      <c r="O15" s="104">
        <v>15</v>
      </c>
      <c r="P15" s="105">
        <f t="shared" si="6"/>
        <v>5.208333333333333</v>
      </c>
      <c r="Q15" s="104">
        <v>6</v>
      </c>
      <c r="R15" s="105">
        <f t="shared" si="10"/>
        <v>2.0833333333333335</v>
      </c>
      <c r="S15" s="105">
        <f t="shared" si="7"/>
        <v>40</v>
      </c>
      <c r="T15" s="106">
        <v>18</v>
      </c>
      <c r="U15" s="107">
        <v>3</v>
      </c>
      <c r="V15" s="108">
        <v>3</v>
      </c>
      <c r="W15" s="109">
        <f t="shared" si="8"/>
        <v>0.58823529411764708</v>
      </c>
      <c r="X15" s="101">
        <f t="shared" si="9"/>
        <v>19.607843137254903</v>
      </c>
      <c r="Y15" s="92"/>
    </row>
    <row r="16" spans="1:25" s="93" customFormat="1" ht="11.45" hidden="1" customHeight="1">
      <c r="A16" s="94">
        <v>12</v>
      </c>
      <c r="B16" s="95" t="s">
        <v>163</v>
      </c>
      <c r="C16" s="96">
        <v>2235</v>
      </c>
      <c r="D16" s="96">
        <v>575</v>
      </c>
      <c r="E16" s="97">
        <f t="shared" si="0"/>
        <v>25.727069351230426</v>
      </c>
      <c r="F16" s="98">
        <f>395+18</f>
        <v>413</v>
      </c>
      <c r="G16" s="99">
        <f t="shared" si="1"/>
        <v>18.478747203579417</v>
      </c>
      <c r="H16" s="99">
        <f t="shared" si="2"/>
        <v>71.826086956521735</v>
      </c>
      <c r="I16" s="100">
        <v>307</v>
      </c>
      <c r="J16" s="101">
        <f t="shared" si="3"/>
        <v>13.736017897091722</v>
      </c>
      <c r="K16" s="102">
        <v>183</v>
      </c>
      <c r="L16" s="101">
        <f t="shared" si="4"/>
        <v>8.1879194630872476</v>
      </c>
      <c r="M16" s="101">
        <f t="shared" si="5"/>
        <v>59.609120521172642</v>
      </c>
      <c r="N16" s="103">
        <v>169</v>
      </c>
      <c r="O16" s="104">
        <v>9</v>
      </c>
      <c r="P16" s="105">
        <f t="shared" si="6"/>
        <v>5.3254437869822482</v>
      </c>
      <c r="Q16" s="104">
        <v>0</v>
      </c>
      <c r="R16" s="105">
        <f t="shared" si="10"/>
        <v>0</v>
      </c>
      <c r="S16" s="105">
        <f t="shared" si="7"/>
        <v>0</v>
      </c>
      <c r="T16" s="106">
        <v>10</v>
      </c>
      <c r="U16" s="107">
        <v>3</v>
      </c>
      <c r="V16" s="108">
        <v>0</v>
      </c>
      <c r="W16" s="109">
        <f t="shared" si="8"/>
        <v>0</v>
      </c>
      <c r="X16" s="101">
        <f t="shared" si="9"/>
        <v>0</v>
      </c>
      <c r="Y16" s="92"/>
    </row>
    <row r="17" spans="1:25" s="93" customFormat="1" ht="11.45" hidden="1" customHeight="1">
      <c r="A17" s="94">
        <v>13</v>
      </c>
      <c r="B17" s="95" t="s">
        <v>164</v>
      </c>
      <c r="C17" s="96">
        <v>7948</v>
      </c>
      <c r="D17" s="110">
        <v>2265</v>
      </c>
      <c r="E17" s="97">
        <f t="shared" si="0"/>
        <v>28.497735279315553</v>
      </c>
      <c r="F17" s="98">
        <v>2171</v>
      </c>
      <c r="G17" s="99">
        <f t="shared" si="1"/>
        <v>27.315047810770004</v>
      </c>
      <c r="H17" s="99">
        <f t="shared" si="2"/>
        <v>95.849889624724057</v>
      </c>
      <c r="I17" s="100">
        <v>1059</v>
      </c>
      <c r="J17" s="101">
        <f t="shared" si="3"/>
        <v>13.324106693507801</v>
      </c>
      <c r="K17" s="102">
        <v>1107</v>
      </c>
      <c r="L17" s="101">
        <f t="shared" si="4"/>
        <v>13.928032209360845</v>
      </c>
      <c r="M17" s="101">
        <f t="shared" si="5"/>
        <v>104.53257790368272</v>
      </c>
      <c r="N17" s="103">
        <v>542</v>
      </c>
      <c r="O17" s="104">
        <v>34</v>
      </c>
      <c r="P17" s="105">
        <f t="shared" si="6"/>
        <v>6.2730627306273066</v>
      </c>
      <c r="Q17" s="104">
        <v>21</v>
      </c>
      <c r="R17" s="105">
        <f t="shared" si="10"/>
        <v>3.8745387453874538</v>
      </c>
      <c r="S17" s="105">
        <f t="shared" si="7"/>
        <v>61.764705882352942</v>
      </c>
      <c r="T17" s="106">
        <v>64</v>
      </c>
      <c r="U17" s="107">
        <v>6</v>
      </c>
      <c r="V17" s="108">
        <v>15</v>
      </c>
      <c r="W17" s="109">
        <f t="shared" si="8"/>
        <v>1.3550135501355014</v>
      </c>
      <c r="X17" s="101">
        <f t="shared" si="9"/>
        <v>22.583559168925024</v>
      </c>
      <c r="Y17" s="92"/>
    </row>
    <row r="18" spans="1:25" s="93" customFormat="1" ht="11.45" customHeight="1">
      <c r="A18" s="112">
        <v>14</v>
      </c>
      <c r="B18" s="113" t="s">
        <v>112</v>
      </c>
      <c r="C18" s="114">
        <v>890</v>
      </c>
      <c r="D18" s="114">
        <v>254</v>
      </c>
      <c r="E18" s="115">
        <f t="shared" si="0"/>
        <v>28.539325842696631</v>
      </c>
      <c r="F18" s="116">
        <v>309</v>
      </c>
      <c r="G18" s="117">
        <f t="shared" si="1"/>
        <v>34.719101123595507</v>
      </c>
      <c r="H18" s="117">
        <f t="shared" si="2"/>
        <v>121.65354330708661</v>
      </c>
      <c r="I18" s="118">
        <v>218</v>
      </c>
      <c r="J18" s="119">
        <f t="shared" si="3"/>
        <v>24.49438202247191</v>
      </c>
      <c r="K18" s="120">
        <v>221</v>
      </c>
      <c r="L18" s="119">
        <f t="shared" si="4"/>
        <v>24.831460674157302</v>
      </c>
      <c r="M18" s="119">
        <f t="shared" si="5"/>
        <v>101.37614678899082</v>
      </c>
      <c r="N18" s="121">
        <v>79</v>
      </c>
      <c r="O18" s="122">
        <v>4</v>
      </c>
      <c r="P18" s="123">
        <f t="shared" si="6"/>
        <v>5.0632911392405067</v>
      </c>
      <c r="Q18" s="122">
        <v>3</v>
      </c>
      <c r="R18" s="123">
        <f t="shared" si="10"/>
        <v>3.7974683544303796</v>
      </c>
      <c r="S18" s="123">
        <f t="shared" si="7"/>
        <v>75</v>
      </c>
      <c r="T18" s="124">
        <v>7</v>
      </c>
      <c r="U18" s="125">
        <v>3</v>
      </c>
      <c r="V18" s="126">
        <v>0</v>
      </c>
      <c r="W18" s="127">
        <f t="shared" si="8"/>
        <v>0</v>
      </c>
      <c r="X18" s="119">
        <f t="shared" si="9"/>
        <v>0</v>
      </c>
      <c r="Y18" s="92">
        <v>241</v>
      </c>
    </row>
    <row r="19" spans="1:25" s="81" customFormat="1" ht="11.45" hidden="1" customHeight="1">
      <c r="A19" s="94">
        <v>15</v>
      </c>
      <c r="B19" s="95" t="s">
        <v>165</v>
      </c>
      <c r="C19" s="96">
        <v>1145</v>
      </c>
      <c r="D19" s="96">
        <v>295</v>
      </c>
      <c r="E19" s="97">
        <f t="shared" si="0"/>
        <v>25.76419213973799</v>
      </c>
      <c r="F19" s="98">
        <f>289+1</f>
        <v>290</v>
      </c>
      <c r="G19" s="99">
        <f t="shared" si="1"/>
        <v>25.327510917030569</v>
      </c>
      <c r="H19" s="99">
        <f t="shared" si="2"/>
        <v>98.305084745762713</v>
      </c>
      <c r="I19" s="100">
        <v>161</v>
      </c>
      <c r="J19" s="101">
        <f t="shared" si="3"/>
        <v>14.06113537117904</v>
      </c>
      <c r="K19" s="102">
        <v>190</v>
      </c>
      <c r="L19" s="101">
        <f t="shared" si="4"/>
        <v>16.593886462882097</v>
      </c>
      <c r="M19" s="101">
        <f t="shared" si="5"/>
        <v>118.01242236024845</v>
      </c>
      <c r="N19" s="103">
        <v>86</v>
      </c>
      <c r="O19" s="104">
        <v>4</v>
      </c>
      <c r="P19" s="105">
        <f t="shared" si="6"/>
        <v>4.6511627906976747</v>
      </c>
      <c r="Q19" s="104">
        <v>5</v>
      </c>
      <c r="R19" s="105">
        <f t="shared" si="10"/>
        <v>5.8139534883720927</v>
      </c>
      <c r="S19" s="105">
        <f t="shared" si="7"/>
        <v>125</v>
      </c>
      <c r="T19" s="106">
        <v>5</v>
      </c>
      <c r="U19" s="107">
        <v>3</v>
      </c>
      <c r="V19" s="108">
        <v>0</v>
      </c>
      <c r="W19" s="109">
        <f t="shared" si="8"/>
        <v>0</v>
      </c>
      <c r="X19" s="101">
        <f t="shared" si="9"/>
        <v>0</v>
      </c>
      <c r="Y19" s="189"/>
    </row>
    <row r="20" spans="1:25" s="93" customFormat="1" ht="11.45" customHeight="1">
      <c r="A20" s="112">
        <v>16</v>
      </c>
      <c r="B20" s="113" t="s">
        <v>166</v>
      </c>
      <c r="C20" s="114">
        <v>1487</v>
      </c>
      <c r="D20" s="114">
        <v>360</v>
      </c>
      <c r="E20" s="115">
        <f t="shared" si="0"/>
        <v>24.209818426361803</v>
      </c>
      <c r="F20" s="116">
        <v>379</v>
      </c>
      <c r="G20" s="117">
        <f t="shared" si="1"/>
        <v>25.487558843308676</v>
      </c>
      <c r="H20" s="117">
        <f t="shared" si="2"/>
        <v>105.27777777777777</v>
      </c>
      <c r="I20" s="118">
        <v>318</v>
      </c>
      <c r="J20" s="119">
        <f t="shared" si="3"/>
        <v>21.385339609952926</v>
      </c>
      <c r="K20" s="120">
        <v>318</v>
      </c>
      <c r="L20" s="119">
        <f t="shared" si="4"/>
        <v>21.385339609952926</v>
      </c>
      <c r="M20" s="119">
        <f t="shared" si="5"/>
        <v>100</v>
      </c>
      <c r="N20" s="121">
        <v>96</v>
      </c>
      <c r="O20" s="122">
        <v>5</v>
      </c>
      <c r="P20" s="123">
        <f t="shared" si="6"/>
        <v>5.208333333333333</v>
      </c>
      <c r="Q20" s="122">
        <v>3</v>
      </c>
      <c r="R20" s="123">
        <f t="shared" si="10"/>
        <v>3.125</v>
      </c>
      <c r="S20" s="123">
        <f t="shared" si="7"/>
        <v>60</v>
      </c>
      <c r="T20" s="124">
        <v>10</v>
      </c>
      <c r="U20" s="125">
        <v>3</v>
      </c>
      <c r="V20" s="126">
        <v>8</v>
      </c>
      <c r="W20" s="127">
        <f t="shared" si="8"/>
        <v>2.5157232704402515</v>
      </c>
      <c r="X20" s="119">
        <f t="shared" si="9"/>
        <v>83.857442348008377</v>
      </c>
      <c r="Y20" s="92">
        <v>338</v>
      </c>
    </row>
    <row r="21" spans="1:25" s="133" customFormat="1" ht="11.45" hidden="1" customHeight="1">
      <c r="A21" s="94">
        <v>17</v>
      </c>
      <c r="B21" s="95" t="s">
        <v>167</v>
      </c>
      <c r="C21" s="128">
        <v>4029</v>
      </c>
      <c r="D21" s="128">
        <v>1092</v>
      </c>
      <c r="E21" s="97">
        <f t="shared" si="0"/>
        <v>27.103499627699183</v>
      </c>
      <c r="F21" s="98">
        <v>1047</v>
      </c>
      <c r="G21" s="99">
        <f t="shared" si="1"/>
        <v>25.986597170513775</v>
      </c>
      <c r="H21" s="99">
        <f t="shared" si="2"/>
        <v>95.879120879120876</v>
      </c>
      <c r="I21" s="129">
        <v>548</v>
      </c>
      <c r="J21" s="101">
        <f t="shared" si="3"/>
        <v>13.60138992305783</v>
      </c>
      <c r="K21" s="102">
        <v>530</v>
      </c>
      <c r="L21" s="101">
        <f t="shared" si="4"/>
        <v>13.154628940183668</v>
      </c>
      <c r="M21" s="101">
        <f t="shared" si="5"/>
        <v>96.715328467153284</v>
      </c>
      <c r="N21" s="130">
        <v>391</v>
      </c>
      <c r="O21" s="131">
        <v>19</v>
      </c>
      <c r="P21" s="105">
        <f t="shared" si="6"/>
        <v>4.859335038363171</v>
      </c>
      <c r="Q21" s="104">
        <v>4</v>
      </c>
      <c r="R21" s="105">
        <f t="shared" si="10"/>
        <v>1.0230179028132993</v>
      </c>
      <c r="S21" s="105">
        <f t="shared" si="7"/>
        <v>21.05263157894737</v>
      </c>
      <c r="T21" s="132">
        <v>17</v>
      </c>
      <c r="U21" s="107">
        <v>3</v>
      </c>
      <c r="V21" s="108">
        <v>0</v>
      </c>
      <c r="W21" s="109">
        <f t="shared" si="8"/>
        <v>0</v>
      </c>
      <c r="X21" s="101">
        <f t="shared" si="9"/>
        <v>0</v>
      </c>
      <c r="Y21" s="190"/>
    </row>
    <row r="22" spans="1:25" s="81" customFormat="1" ht="11.45" customHeight="1">
      <c r="A22" s="112">
        <v>18</v>
      </c>
      <c r="B22" s="113" t="s">
        <v>113</v>
      </c>
      <c r="C22" s="114">
        <v>4439</v>
      </c>
      <c r="D22" s="134">
        <v>1203</v>
      </c>
      <c r="E22" s="115">
        <f t="shared" si="0"/>
        <v>27.10069835548547</v>
      </c>
      <c r="F22" s="116">
        <f>1098+20</f>
        <v>1118</v>
      </c>
      <c r="G22" s="117">
        <f t="shared" si="1"/>
        <v>25.185852669520163</v>
      </c>
      <c r="H22" s="117">
        <f t="shared" si="2"/>
        <v>92.93433083956775</v>
      </c>
      <c r="I22" s="118">
        <v>626</v>
      </c>
      <c r="J22" s="119">
        <f t="shared" si="3"/>
        <v>14.102275287226853</v>
      </c>
      <c r="K22" s="120">
        <v>626</v>
      </c>
      <c r="L22" s="119">
        <f t="shared" si="4"/>
        <v>14.102275287226853</v>
      </c>
      <c r="M22" s="119">
        <f t="shared" si="5"/>
        <v>100</v>
      </c>
      <c r="N22" s="121">
        <v>287</v>
      </c>
      <c r="O22" s="122">
        <v>26</v>
      </c>
      <c r="P22" s="123">
        <f t="shared" si="6"/>
        <v>9.0592334494773521</v>
      </c>
      <c r="Q22" s="122">
        <v>25</v>
      </c>
      <c r="R22" s="123">
        <f t="shared" si="10"/>
        <v>8.7108013937282234</v>
      </c>
      <c r="S22" s="123">
        <f t="shared" si="7"/>
        <v>96.15384615384616</v>
      </c>
      <c r="T22" s="124">
        <v>50</v>
      </c>
      <c r="U22" s="125">
        <v>8</v>
      </c>
      <c r="V22" s="126">
        <v>15</v>
      </c>
      <c r="W22" s="127">
        <f t="shared" si="8"/>
        <v>2.3961661341853033</v>
      </c>
      <c r="X22" s="119">
        <f t="shared" si="9"/>
        <v>29.952076677316292</v>
      </c>
      <c r="Y22" s="189">
        <v>659</v>
      </c>
    </row>
    <row r="23" spans="1:25" s="81" customFormat="1" ht="11.45" hidden="1" customHeight="1">
      <c r="A23" s="94">
        <v>19</v>
      </c>
      <c r="B23" s="95" t="s">
        <v>168</v>
      </c>
      <c r="C23" s="96">
        <v>3827</v>
      </c>
      <c r="D23" s="96">
        <v>1091</v>
      </c>
      <c r="E23" s="97">
        <f t="shared" si="0"/>
        <v>28.507969689051475</v>
      </c>
      <c r="F23" s="98">
        <v>610</v>
      </c>
      <c r="G23" s="99">
        <f t="shared" si="1"/>
        <v>15.939378102952704</v>
      </c>
      <c r="H23" s="99">
        <f t="shared" si="2"/>
        <v>55.912007332722276</v>
      </c>
      <c r="I23" s="100">
        <v>484</v>
      </c>
      <c r="J23" s="101">
        <f t="shared" si="3"/>
        <v>12.646981970211653</v>
      </c>
      <c r="K23" s="102">
        <v>460</v>
      </c>
      <c r="L23" s="101">
        <f t="shared" si="4"/>
        <v>12.019858897308596</v>
      </c>
      <c r="M23" s="101">
        <f t="shared" si="5"/>
        <v>95.04132231404958</v>
      </c>
      <c r="N23" s="103">
        <v>236</v>
      </c>
      <c r="O23" s="104">
        <v>12</v>
      </c>
      <c r="P23" s="105">
        <f t="shared" si="6"/>
        <v>5.0847457627118642</v>
      </c>
      <c r="Q23" s="104">
        <v>9</v>
      </c>
      <c r="R23" s="105">
        <f t="shared" si="10"/>
        <v>3.8135593220338984</v>
      </c>
      <c r="S23" s="105">
        <f t="shared" si="7"/>
        <v>75</v>
      </c>
      <c r="T23" s="106">
        <v>15</v>
      </c>
      <c r="U23" s="107">
        <v>3</v>
      </c>
      <c r="V23" s="108">
        <v>0</v>
      </c>
      <c r="W23" s="109">
        <f t="shared" si="8"/>
        <v>0</v>
      </c>
      <c r="X23" s="101">
        <f t="shared" si="9"/>
        <v>0</v>
      </c>
      <c r="Y23" s="191"/>
    </row>
    <row r="24" spans="1:25" s="81" customFormat="1" ht="11.45" hidden="1" customHeight="1">
      <c r="A24" s="94">
        <v>20</v>
      </c>
      <c r="B24" s="95" t="s">
        <v>169</v>
      </c>
      <c r="C24" s="96">
        <v>1092</v>
      </c>
      <c r="D24" s="96">
        <v>281</v>
      </c>
      <c r="E24" s="97">
        <f t="shared" si="0"/>
        <v>25.732600732600734</v>
      </c>
      <c r="F24" s="98">
        <v>266</v>
      </c>
      <c r="G24" s="99">
        <f t="shared" si="1"/>
        <v>24.358974358974358</v>
      </c>
      <c r="H24" s="99">
        <f t="shared" si="2"/>
        <v>94.661921708185048</v>
      </c>
      <c r="I24" s="100">
        <v>157</v>
      </c>
      <c r="J24" s="101">
        <f t="shared" si="3"/>
        <v>14.377289377289378</v>
      </c>
      <c r="K24" s="102">
        <v>154</v>
      </c>
      <c r="L24" s="101">
        <f t="shared" si="4"/>
        <v>14.102564102564102</v>
      </c>
      <c r="M24" s="101">
        <f t="shared" si="5"/>
        <v>98.089171974522287</v>
      </c>
      <c r="N24" s="103">
        <v>108</v>
      </c>
      <c r="O24" s="104">
        <v>7</v>
      </c>
      <c r="P24" s="105">
        <f t="shared" si="6"/>
        <v>6.4814814814814818</v>
      </c>
      <c r="Q24" s="104">
        <v>8</v>
      </c>
      <c r="R24" s="105">
        <f t="shared" si="10"/>
        <v>7.4074074074074074</v>
      </c>
      <c r="S24" s="105">
        <f t="shared" si="7"/>
        <v>114.28571428571429</v>
      </c>
      <c r="T24" s="106">
        <v>5</v>
      </c>
      <c r="U24" s="107">
        <v>3</v>
      </c>
      <c r="V24" s="108">
        <v>0</v>
      </c>
      <c r="W24" s="109">
        <f t="shared" si="8"/>
        <v>0</v>
      </c>
      <c r="X24" s="101">
        <f t="shared" si="9"/>
        <v>0</v>
      </c>
      <c r="Y24" s="191"/>
    </row>
    <row r="25" spans="1:25" s="81" customFormat="1" ht="11.45" hidden="1" customHeight="1">
      <c r="A25" s="94">
        <v>21</v>
      </c>
      <c r="B25" s="95" t="s">
        <v>170</v>
      </c>
      <c r="C25" s="96">
        <v>1575</v>
      </c>
      <c r="D25" s="96">
        <v>471</v>
      </c>
      <c r="E25" s="97">
        <f t="shared" si="0"/>
        <v>29.904761904761905</v>
      </c>
      <c r="F25" s="98">
        <f>338-3</f>
        <v>335</v>
      </c>
      <c r="G25" s="99">
        <f t="shared" si="1"/>
        <v>21.269841269841269</v>
      </c>
      <c r="H25" s="99">
        <f t="shared" si="2"/>
        <v>71.125265392781316</v>
      </c>
      <c r="I25" s="100">
        <v>221</v>
      </c>
      <c r="J25" s="101">
        <f t="shared" si="3"/>
        <v>14.031746031746032</v>
      </c>
      <c r="K25" s="102">
        <v>214</v>
      </c>
      <c r="L25" s="101">
        <f t="shared" si="4"/>
        <v>13.587301587301587</v>
      </c>
      <c r="M25" s="101">
        <f t="shared" si="5"/>
        <v>96.832579185520359</v>
      </c>
      <c r="N25" s="103">
        <v>118</v>
      </c>
      <c r="O25" s="104">
        <v>6</v>
      </c>
      <c r="P25" s="105">
        <f t="shared" si="6"/>
        <v>5.0847457627118642</v>
      </c>
      <c r="Q25" s="104">
        <v>4</v>
      </c>
      <c r="R25" s="105">
        <f t="shared" si="10"/>
        <v>3.3898305084745761</v>
      </c>
      <c r="S25" s="105">
        <f t="shared" si="7"/>
        <v>66.666666666666671</v>
      </c>
      <c r="T25" s="106">
        <v>18</v>
      </c>
      <c r="U25" s="107">
        <v>8</v>
      </c>
      <c r="V25" s="108">
        <v>0</v>
      </c>
      <c r="W25" s="109">
        <f t="shared" si="8"/>
        <v>0</v>
      </c>
      <c r="X25" s="101">
        <f t="shared" si="9"/>
        <v>0</v>
      </c>
      <c r="Y25" s="191"/>
    </row>
    <row r="26" spans="1:25" s="81" customFormat="1" ht="11.45" hidden="1" customHeight="1">
      <c r="A26" s="94">
        <v>22</v>
      </c>
      <c r="B26" s="95" t="s">
        <v>171</v>
      </c>
      <c r="C26" s="96">
        <v>4806</v>
      </c>
      <c r="D26" s="110">
        <v>1452</v>
      </c>
      <c r="E26" s="97">
        <f t="shared" si="0"/>
        <v>30.21223470661673</v>
      </c>
      <c r="F26" s="98">
        <v>1360</v>
      </c>
      <c r="G26" s="99">
        <f t="shared" si="1"/>
        <v>28.297960882230544</v>
      </c>
      <c r="H26" s="99">
        <f t="shared" si="2"/>
        <v>93.663911845730027</v>
      </c>
      <c r="I26" s="100">
        <v>790</v>
      </c>
      <c r="J26" s="101">
        <f t="shared" si="3"/>
        <v>16.437786100707449</v>
      </c>
      <c r="K26" s="102">
        <v>795</v>
      </c>
      <c r="L26" s="101">
        <f t="shared" si="4"/>
        <v>16.541822721598002</v>
      </c>
      <c r="M26" s="101">
        <f t="shared" si="5"/>
        <v>100.63291139240506</v>
      </c>
      <c r="N26" s="103">
        <v>762</v>
      </c>
      <c r="O26" s="104">
        <v>62</v>
      </c>
      <c r="P26" s="105">
        <f t="shared" si="6"/>
        <v>8.1364829396325451</v>
      </c>
      <c r="Q26" s="104">
        <v>61</v>
      </c>
      <c r="R26" s="105">
        <f t="shared" si="10"/>
        <v>8.0052493438320216</v>
      </c>
      <c r="S26" s="105">
        <f t="shared" si="7"/>
        <v>98.387096774193552</v>
      </c>
      <c r="T26" s="106">
        <v>48</v>
      </c>
      <c r="U26" s="107">
        <v>6</v>
      </c>
      <c r="V26" s="108">
        <v>19</v>
      </c>
      <c r="W26" s="109">
        <f t="shared" si="8"/>
        <v>2.3899371069182389</v>
      </c>
      <c r="X26" s="101">
        <f t="shared" si="9"/>
        <v>39.832285115303982</v>
      </c>
      <c r="Y26" s="191"/>
    </row>
    <row r="27" spans="1:25" s="81" customFormat="1" ht="11.45" hidden="1" customHeight="1">
      <c r="A27" s="94">
        <v>23</v>
      </c>
      <c r="B27" s="95" t="s">
        <v>172</v>
      </c>
      <c r="C27" s="96">
        <v>3028</v>
      </c>
      <c r="D27" s="96">
        <v>779</v>
      </c>
      <c r="E27" s="97">
        <f t="shared" si="0"/>
        <v>25.72655217965654</v>
      </c>
      <c r="F27" s="98">
        <v>748</v>
      </c>
      <c r="G27" s="99">
        <f t="shared" si="1"/>
        <v>24.702774108322323</v>
      </c>
      <c r="H27" s="99">
        <f t="shared" si="2"/>
        <v>96.020539152759952</v>
      </c>
      <c r="I27" s="100">
        <v>413</v>
      </c>
      <c r="J27" s="101">
        <f t="shared" si="3"/>
        <v>13.639365918097754</v>
      </c>
      <c r="K27" s="102">
        <v>413</v>
      </c>
      <c r="L27" s="101">
        <f t="shared" si="4"/>
        <v>13.639365918097754</v>
      </c>
      <c r="M27" s="101">
        <f t="shared" si="5"/>
        <v>100</v>
      </c>
      <c r="N27" s="103">
        <v>223</v>
      </c>
      <c r="O27" s="104">
        <v>11</v>
      </c>
      <c r="P27" s="105">
        <f t="shared" si="6"/>
        <v>4.9327354260089686</v>
      </c>
      <c r="Q27" s="104">
        <v>14</v>
      </c>
      <c r="R27" s="105">
        <f t="shared" si="10"/>
        <v>6.2780269058295968</v>
      </c>
      <c r="S27" s="105">
        <f t="shared" si="7"/>
        <v>127.27272727272727</v>
      </c>
      <c r="T27" s="106">
        <v>13</v>
      </c>
      <c r="U27" s="107">
        <v>3</v>
      </c>
      <c r="V27" s="108">
        <v>0</v>
      </c>
      <c r="W27" s="109">
        <f t="shared" si="8"/>
        <v>0</v>
      </c>
      <c r="X27" s="101">
        <f t="shared" si="9"/>
        <v>0</v>
      </c>
      <c r="Y27" s="191"/>
    </row>
    <row r="28" spans="1:25" s="81" customFormat="1" ht="11.45" hidden="1" customHeight="1">
      <c r="A28" s="94">
        <v>24</v>
      </c>
      <c r="B28" s="95" t="s">
        <v>173</v>
      </c>
      <c r="C28" s="96">
        <v>7023</v>
      </c>
      <c r="D28" s="110">
        <v>2023</v>
      </c>
      <c r="E28" s="97">
        <f t="shared" si="0"/>
        <v>28.805353837391429</v>
      </c>
      <c r="F28" s="98">
        <f>1562+18</f>
        <v>1580</v>
      </c>
      <c r="G28" s="99">
        <f t="shared" si="1"/>
        <v>22.497508187384309</v>
      </c>
      <c r="H28" s="99">
        <f t="shared" si="2"/>
        <v>78.101828966880873</v>
      </c>
      <c r="I28" s="100">
        <v>940</v>
      </c>
      <c r="J28" s="101">
        <f t="shared" si="3"/>
        <v>13.384593478570412</v>
      </c>
      <c r="K28" s="102">
        <v>996</v>
      </c>
      <c r="L28" s="101">
        <f t="shared" si="4"/>
        <v>14.181973515591627</v>
      </c>
      <c r="M28" s="101">
        <f t="shared" si="5"/>
        <v>105.95744680851064</v>
      </c>
      <c r="N28" s="135">
        <v>499</v>
      </c>
      <c r="O28" s="104">
        <v>25</v>
      </c>
      <c r="P28" s="105">
        <f t="shared" si="6"/>
        <v>5.0100200400801604</v>
      </c>
      <c r="Q28" s="104">
        <v>14</v>
      </c>
      <c r="R28" s="105">
        <f t="shared" si="10"/>
        <v>2.8056112224448899</v>
      </c>
      <c r="S28" s="105">
        <f t="shared" si="7"/>
        <v>56</v>
      </c>
      <c r="T28" s="106">
        <v>75</v>
      </c>
      <c r="U28" s="107">
        <v>8</v>
      </c>
      <c r="V28" s="108">
        <v>0</v>
      </c>
      <c r="W28" s="109">
        <f t="shared" si="8"/>
        <v>0</v>
      </c>
      <c r="X28" s="101">
        <f t="shared" si="9"/>
        <v>0</v>
      </c>
      <c r="Y28" s="191"/>
    </row>
    <row r="29" spans="1:25" s="150" customFormat="1" ht="23.25" customHeight="1">
      <c r="A29" s="136"/>
      <c r="B29" s="137" t="s">
        <v>174</v>
      </c>
      <c r="C29" s="138">
        <f>SUM(C5:C28)</f>
        <v>113250</v>
      </c>
      <c r="D29" s="139">
        <f>SUM(D5:D28)</f>
        <v>34860</v>
      </c>
      <c r="E29" s="140">
        <f t="shared" si="0"/>
        <v>30.781456953642383</v>
      </c>
      <c r="F29" s="141">
        <f>SUM(F5:F28)</f>
        <v>33057</v>
      </c>
      <c r="G29" s="142">
        <f t="shared" si="1"/>
        <v>29.189403973509933</v>
      </c>
      <c r="H29" s="142">
        <f t="shared" si="2"/>
        <v>94.827882960413078</v>
      </c>
      <c r="I29" s="143">
        <f>SUM(I5:I28)</f>
        <v>17817</v>
      </c>
      <c r="J29" s="144">
        <f t="shared" si="3"/>
        <v>15.732450331125827</v>
      </c>
      <c r="K29" s="145">
        <f>SUM(K5:K28)</f>
        <v>17483</v>
      </c>
      <c r="L29" s="144">
        <f t="shared" si="4"/>
        <v>15.437527593818984</v>
      </c>
      <c r="M29" s="144">
        <f t="shared" si="5"/>
        <v>98.125385867429983</v>
      </c>
      <c r="N29" s="146">
        <f>SUM(N5:N28)</f>
        <v>8838</v>
      </c>
      <c r="O29" s="147">
        <f>SUM(O5:O28)</f>
        <v>607</v>
      </c>
      <c r="P29" s="144">
        <f t="shared" si="6"/>
        <v>6.868069699026929</v>
      </c>
      <c r="Q29" s="145">
        <f>SUM(Q5:Q28)</f>
        <v>575</v>
      </c>
      <c r="R29" s="144">
        <f t="shared" si="10"/>
        <v>6.5059968318624124</v>
      </c>
      <c r="S29" s="144">
        <f t="shared" si="7"/>
        <v>94.728171334431636</v>
      </c>
      <c r="T29" s="147">
        <f>SUM(T5:T28)</f>
        <v>1206</v>
      </c>
      <c r="U29" s="144">
        <f>T29*100/K29</f>
        <v>6.8981296116227195</v>
      </c>
      <c r="V29" s="148">
        <f>SUM(V5:V28)</f>
        <v>156</v>
      </c>
      <c r="W29" s="149">
        <f t="shared" si="8"/>
        <v>0.89229537264771497</v>
      </c>
      <c r="X29" s="144">
        <f t="shared" si="9"/>
        <v>12.935323383084576</v>
      </c>
      <c r="Y29" s="136">
        <f>Y22+Y20+Y18+Y14+Y7</f>
        <v>1749</v>
      </c>
    </row>
    <row r="30" spans="1:25" s="151" customFormat="1" ht="12.75">
      <c r="F30" s="152"/>
      <c r="G30" s="152"/>
      <c r="H30" s="152"/>
      <c r="N30" s="153"/>
      <c r="O30" s="153"/>
      <c r="P30" s="154"/>
      <c r="Q30" s="154"/>
      <c r="R30" s="154"/>
      <c r="S30" s="154"/>
      <c r="T30" s="154"/>
      <c r="W30" s="155"/>
    </row>
    <row r="31" spans="1:25" s="151" customFormat="1" ht="12.75">
      <c r="B31" s="156"/>
      <c r="F31" s="152"/>
      <c r="G31" s="152"/>
      <c r="H31" s="152"/>
      <c r="I31" s="151">
        <f>I7+I14+I18+I20+I22</f>
        <v>1622</v>
      </c>
      <c r="N31" s="157"/>
      <c r="O31" s="158"/>
      <c r="P31" s="158"/>
      <c r="Q31" s="158"/>
      <c r="R31" s="158"/>
      <c r="S31" s="158"/>
      <c r="T31" s="158"/>
      <c r="W31" s="155"/>
    </row>
    <row r="32" spans="1:25" s="151" customFormat="1" ht="12.75">
      <c r="F32" s="152"/>
      <c r="G32" s="152"/>
      <c r="H32" s="152"/>
      <c r="N32" s="159"/>
      <c r="O32" s="159"/>
      <c r="P32" s="159"/>
      <c r="Q32" s="159"/>
      <c r="R32" s="159"/>
      <c r="S32" s="159"/>
      <c r="T32" s="159"/>
      <c r="W32" s="155"/>
    </row>
    <row r="33" spans="6:23" s="151" customFormat="1" ht="12.75">
      <c r="F33" s="152"/>
      <c r="G33" s="152"/>
      <c r="H33" s="152"/>
      <c r="N33" s="159"/>
      <c r="O33" s="159"/>
      <c r="P33" s="159"/>
      <c r="Q33" s="159"/>
      <c r="R33" s="159"/>
      <c r="S33" s="159"/>
      <c r="T33" s="159"/>
      <c r="W33" s="155"/>
    </row>
    <row r="34" spans="6:23" s="151" customFormat="1" ht="12.75">
      <c r="F34" s="152"/>
      <c r="G34" s="152"/>
      <c r="H34" s="152"/>
      <c r="N34" s="159"/>
      <c r="O34" s="159"/>
      <c r="P34" s="159"/>
      <c r="Q34" s="159"/>
      <c r="R34" s="159"/>
      <c r="S34" s="159"/>
      <c r="T34" s="159"/>
      <c r="W34" s="155"/>
    </row>
    <row r="35" spans="6:23" s="151" customFormat="1" ht="12.75">
      <c r="F35" s="152"/>
      <c r="G35" s="152"/>
      <c r="H35" s="152"/>
      <c r="N35" s="159"/>
      <c r="O35" s="159"/>
      <c r="P35" s="159"/>
      <c r="Q35" s="159"/>
      <c r="R35" s="159"/>
      <c r="S35" s="159"/>
      <c r="T35" s="159"/>
      <c r="W35" s="155"/>
    </row>
    <row r="36" spans="6:23" s="151" customFormat="1" ht="12.75">
      <c r="F36" s="152"/>
      <c r="G36" s="152"/>
      <c r="H36" s="152"/>
      <c r="N36" s="159"/>
      <c r="O36" s="159"/>
      <c r="P36" s="159"/>
      <c r="Q36" s="159"/>
      <c r="R36" s="159"/>
      <c r="S36" s="159"/>
      <c r="T36" s="159"/>
      <c r="W36" s="155"/>
    </row>
    <row r="37" spans="6:23" s="151" customFormat="1" ht="12.75">
      <c r="F37" s="152"/>
      <c r="G37" s="152"/>
      <c r="H37" s="152"/>
      <c r="L37" s="160"/>
      <c r="N37" s="159"/>
      <c r="O37" s="159"/>
      <c r="P37" s="159"/>
      <c r="Q37" s="159"/>
      <c r="R37" s="159"/>
      <c r="S37" s="159"/>
      <c r="T37" s="159"/>
      <c r="W37" s="155"/>
    </row>
    <row r="38" spans="6:23" s="151" customFormat="1" ht="12.75">
      <c r="F38" s="152"/>
      <c r="G38" s="152"/>
      <c r="H38" s="152"/>
      <c r="W38" s="155"/>
    </row>
    <row r="39" spans="6:23">
      <c r="N39" s="161"/>
      <c r="O39" s="161"/>
      <c r="P39" s="161"/>
      <c r="Q39" s="161"/>
      <c r="R39" s="161"/>
      <c r="S39" s="161"/>
      <c r="T39" s="161"/>
    </row>
    <row r="40" spans="6:23">
      <c r="N40" s="161"/>
      <c r="O40" s="161"/>
      <c r="P40" s="161"/>
      <c r="Q40" s="161"/>
      <c r="R40" s="161"/>
      <c r="S40" s="161"/>
      <c r="T40" s="161"/>
    </row>
    <row r="41" spans="6:23">
      <c r="N41" s="161"/>
      <c r="O41" s="161"/>
      <c r="P41" s="161"/>
      <c r="Q41" s="161"/>
      <c r="R41" s="161"/>
      <c r="S41" s="161"/>
      <c r="T41" s="161"/>
    </row>
  </sheetData>
  <mergeCells count="17">
    <mergeCell ref="O3:P3"/>
    <mergeCell ref="Q3:R3"/>
    <mergeCell ref="T3:U3"/>
    <mergeCell ref="B1:U1"/>
    <mergeCell ref="N2:N3"/>
    <mergeCell ref="O2:S2"/>
    <mergeCell ref="T2:X2"/>
    <mergeCell ref="V3:W3"/>
    <mergeCell ref="A2:A4"/>
    <mergeCell ref="B2:B4"/>
    <mergeCell ref="C2:C3"/>
    <mergeCell ref="D2:H2"/>
    <mergeCell ref="I2:M2"/>
    <mergeCell ref="D3:E3"/>
    <mergeCell ref="F3:G3"/>
    <mergeCell ref="I3:J3"/>
    <mergeCell ref="K3:L3"/>
  </mergeCells>
  <pageMargins left="0" right="0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99"/>
  <sheetViews>
    <sheetView topLeftCell="A133" workbookViewId="0">
      <selection activeCell="C201" sqref="C201"/>
    </sheetView>
  </sheetViews>
  <sheetFormatPr defaultColWidth="9.140625" defaultRowHeight="15.75"/>
  <cols>
    <col min="1" max="1" width="1.7109375" style="37" customWidth="1"/>
    <col min="2" max="2" width="9.7109375" style="37" customWidth="1"/>
    <col min="3" max="3" width="94.85546875" style="199" customWidth="1"/>
    <col min="4" max="20" width="9.28515625" style="37" customWidth="1"/>
    <col min="21" max="16384" width="9.140625" style="37"/>
  </cols>
  <sheetData>
    <row r="1" spans="2:3">
      <c r="B1" s="193"/>
      <c r="C1" s="194"/>
    </row>
    <row r="2" spans="2:3" ht="31.5" customHeight="1">
      <c r="B2" s="274" t="s">
        <v>138</v>
      </c>
      <c r="C2" s="274"/>
    </row>
    <row r="3" spans="2:3">
      <c r="C3" s="195"/>
    </row>
    <row r="4" spans="2:3">
      <c r="B4" s="43" t="s">
        <v>108</v>
      </c>
      <c r="C4" s="43" t="s">
        <v>142</v>
      </c>
    </row>
    <row r="5" spans="2:3">
      <c r="B5" s="272" t="s">
        <v>253</v>
      </c>
      <c r="C5" s="273"/>
    </row>
    <row r="6" spans="2:3">
      <c r="B6" s="38"/>
      <c r="C6" s="50" t="s">
        <v>0</v>
      </c>
    </row>
    <row r="7" spans="2:3">
      <c r="B7" s="41">
        <v>1</v>
      </c>
      <c r="C7" s="196" t="s">
        <v>2</v>
      </c>
    </row>
    <row r="8" spans="2:3">
      <c r="B8" s="41">
        <v>2</v>
      </c>
      <c r="C8" s="196" t="s">
        <v>2</v>
      </c>
    </row>
    <row r="9" spans="2:3">
      <c r="B9" s="41">
        <v>3</v>
      </c>
      <c r="C9" s="196" t="s">
        <v>3</v>
      </c>
    </row>
    <row r="10" spans="2:3">
      <c r="B10" s="41">
        <v>4</v>
      </c>
      <c r="C10" s="197" t="s">
        <v>24</v>
      </c>
    </row>
    <row r="11" spans="2:3">
      <c r="B11" s="41">
        <v>5</v>
      </c>
      <c r="C11" s="196" t="s">
        <v>27</v>
      </c>
    </row>
    <row r="12" spans="2:3">
      <c r="B12" s="38"/>
      <c r="C12" s="50" t="s">
        <v>4</v>
      </c>
    </row>
    <row r="13" spans="2:3">
      <c r="B13" s="41">
        <v>1</v>
      </c>
      <c r="C13" s="196" t="s">
        <v>5</v>
      </c>
    </row>
    <row r="14" spans="2:3">
      <c r="B14" s="41">
        <v>2</v>
      </c>
      <c r="C14" s="196" t="s">
        <v>6</v>
      </c>
    </row>
    <row r="15" spans="2:3">
      <c r="B15" s="41">
        <v>3</v>
      </c>
      <c r="C15" s="196" t="s">
        <v>7</v>
      </c>
    </row>
    <row r="16" spans="2:3">
      <c r="B16" s="41">
        <v>4</v>
      </c>
      <c r="C16" s="197" t="s">
        <v>24</v>
      </c>
    </row>
    <row r="17" spans="2:3">
      <c r="B17" s="41">
        <v>5</v>
      </c>
      <c r="C17" s="196" t="s">
        <v>27</v>
      </c>
    </row>
    <row r="18" spans="2:3">
      <c r="B18" s="38"/>
      <c r="C18" s="50" t="s">
        <v>8</v>
      </c>
    </row>
    <row r="19" spans="2:3">
      <c r="B19" s="41">
        <v>1</v>
      </c>
      <c r="C19" s="196" t="s">
        <v>9</v>
      </c>
    </row>
    <row r="20" spans="2:3" ht="31.5">
      <c r="B20" s="41">
        <v>2</v>
      </c>
      <c r="C20" s="196" t="s">
        <v>10</v>
      </c>
    </row>
    <row r="21" spans="2:3">
      <c r="B21" s="41">
        <v>3</v>
      </c>
      <c r="C21" s="196" t="s">
        <v>11</v>
      </c>
    </row>
    <row r="22" spans="2:3" ht="31.5">
      <c r="B22" s="41">
        <v>4</v>
      </c>
      <c r="C22" s="197" t="s">
        <v>26</v>
      </c>
    </row>
    <row r="23" spans="2:3">
      <c r="B23" s="41">
        <v>5</v>
      </c>
      <c r="C23" s="197" t="s">
        <v>24</v>
      </c>
    </row>
    <row r="24" spans="2:3">
      <c r="B24" s="41">
        <v>6</v>
      </c>
      <c r="C24" s="196" t="s">
        <v>28</v>
      </c>
    </row>
    <row r="25" spans="2:3">
      <c r="B25" s="41">
        <v>7</v>
      </c>
      <c r="C25" s="196" t="s">
        <v>27</v>
      </c>
    </row>
    <row r="26" spans="2:3">
      <c r="B26" s="38"/>
      <c r="C26" s="50" t="s">
        <v>12</v>
      </c>
    </row>
    <row r="27" spans="2:3">
      <c r="B27" s="41">
        <v>1</v>
      </c>
      <c r="C27" s="196" t="s">
        <v>13</v>
      </c>
    </row>
    <row r="28" spans="2:3">
      <c r="B28" s="41">
        <v>2</v>
      </c>
      <c r="C28" s="196" t="s">
        <v>14</v>
      </c>
    </row>
    <row r="29" spans="2:3">
      <c r="B29" s="41">
        <v>3</v>
      </c>
      <c r="C29" s="196" t="s">
        <v>15</v>
      </c>
    </row>
    <row r="30" spans="2:3">
      <c r="B30" s="41">
        <v>4</v>
      </c>
      <c r="C30" s="197" t="s">
        <v>24</v>
      </c>
    </row>
    <row r="31" spans="2:3" ht="31.5">
      <c r="B31" s="41">
        <v>5</v>
      </c>
      <c r="C31" s="196" t="s">
        <v>29</v>
      </c>
    </row>
    <row r="32" spans="2:3">
      <c r="B32" s="41">
        <v>6</v>
      </c>
      <c r="C32" s="196" t="s">
        <v>30</v>
      </c>
    </row>
    <row r="33" spans="2:3">
      <c r="B33" s="38"/>
      <c r="C33" s="50" t="s">
        <v>16</v>
      </c>
    </row>
    <row r="34" spans="2:3">
      <c r="B34" s="41">
        <v>1</v>
      </c>
      <c r="C34" s="196" t="s">
        <v>17</v>
      </c>
    </row>
    <row r="35" spans="2:3">
      <c r="B35" s="41">
        <v>2</v>
      </c>
      <c r="C35" s="196" t="s">
        <v>7</v>
      </c>
    </row>
    <row r="36" spans="2:3">
      <c r="B36" s="41">
        <v>3</v>
      </c>
      <c r="C36" s="196" t="s">
        <v>18</v>
      </c>
    </row>
    <row r="37" spans="2:3">
      <c r="B37" s="41">
        <v>4</v>
      </c>
      <c r="C37" s="196" t="s">
        <v>19</v>
      </c>
    </row>
    <row r="38" spans="2:3">
      <c r="B38" s="41">
        <v>5</v>
      </c>
      <c r="C38" s="196" t="s">
        <v>20</v>
      </c>
    </row>
    <row r="39" spans="2:3">
      <c r="B39" s="41">
        <v>6</v>
      </c>
      <c r="C39" s="196" t="s">
        <v>21</v>
      </c>
    </row>
    <row r="40" spans="2:3">
      <c r="B40" s="41">
        <v>7</v>
      </c>
      <c r="C40" s="196" t="s">
        <v>22</v>
      </c>
    </row>
    <row r="41" spans="2:3">
      <c r="B41" s="41">
        <v>8</v>
      </c>
      <c r="C41" s="196" t="s">
        <v>23</v>
      </c>
    </row>
    <row r="42" spans="2:3">
      <c r="B42" s="41">
        <v>9</v>
      </c>
      <c r="C42" s="196" t="s">
        <v>19</v>
      </c>
    </row>
    <row r="43" spans="2:3" ht="31.5">
      <c r="B43" s="41">
        <v>10</v>
      </c>
      <c r="C43" s="197" t="s">
        <v>26</v>
      </c>
    </row>
    <row r="44" spans="2:3">
      <c r="B44" s="41">
        <v>11</v>
      </c>
      <c r="C44" s="197" t="s">
        <v>24</v>
      </c>
    </row>
    <row r="45" spans="2:3" ht="31.5">
      <c r="B45" s="41">
        <v>12</v>
      </c>
      <c r="C45" s="196" t="s">
        <v>31</v>
      </c>
    </row>
    <row r="46" spans="2:3">
      <c r="B46" s="41">
        <v>13</v>
      </c>
      <c r="C46" s="196" t="s">
        <v>32</v>
      </c>
    </row>
    <row r="47" spans="2:3">
      <c r="B47" s="272" t="s">
        <v>252</v>
      </c>
      <c r="C47" s="273"/>
    </row>
    <row r="48" spans="2:3">
      <c r="B48" s="38"/>
      <c r="C48" s="51" t="s">
        <v>0</v>
      </c>
    </row>
    <row r="49" spans="2:3">
      <c r="B49" s="41">
        <v>1</v>
      </c>
      <c r="C49" s="197" t="s">
        <v>33</v>
      </c>
    </row>
    <row r="50" spans="2:3">
      <c r="B50" s="41">
        <v>2</v>
      </c>
      <c r="C50" s="197" t="s">
        <v>34</v>
      </c>
    </row>
    <row r="51" spans="2:3">
      <c r="B51" s="41">
        <v>3</v>
      </c>
      <c r="C51" s="197" t="s">
        <v>35</v>
      </c>
    </row>
    <row r="52" spans="2:3">
      <c r="B52" s="41">
        <v>4</v>
      </c>
      <c r="C52" s="197" t="s">
        <v>36</v>
      </c>
    </row>
    <row r="53" spans="2:3">
      <c r="B53" s="41">
        <v>5</v>
      </c>
      <c r="C53" s="197" t="s">
        <v>34</v>
      </c>
    </row>
    <row r="54" spans="2:3">
      <c r="B54" s="41">
        <v>6</v>
      </c>
      <c r="C54" s="197" t="s">
        <v>41</v>
      </c>
    </row>
    <row r="55" spans="2:3">
      <c r="B55" s="41">
        <v>7</v>
      </c>
      <c r="C55" s="197" t="s">
        <v>42</v>
      </c>
    </row>
    <row r="56" spans="2:3">
      <c r="B56" s="41">
        <v>8</v>
      </c>
      <c r="C56" s="197" t="s">
        <v>43</v>
      </c>
    </row>
    <row r="57" spans="2:3">
      <c r="B57" s="41">
        <v>9</v>
      </c>
      <c r="C57" s="197" t="s">
        <v>44</v>
      </c>
    </row>
    <row r="58" spans="2:3">
      <c r="B58" s="41">
        <v>10</v>
      </c>
      <c r="C58" s="197" t="s">
        <v>45</v>
      </c>
    </row>
    <row r="59" spans="2:3">
      <c r="B59" s="41">
        <v>11</v>
      </c>
      <c r="C59" s="197" t="s">
        <v>46</v>
      </c>
    </row>
    <row r="60" spans="2:3">
      <c r="B60" s="41">
        <v>12</v>
      </c>
      <c r="C60" s="197" t="s">
        <v>57</v>
      </c>
    </row>
    <row r="61" spans="2:3">
      <c r="B61" s="41">
        <v>13</v>
      </c>
      <c r="C61" s="197" t="s">
        <v>49</v>
      </c>
    </row>
    <row r="62" spans="2:3">
      <c r="B62" s="41">
        <v>14</v>
      </c>
      <c r="C62" s="197" t="s">
        <v>58</v>
      </c>
    </row>
    <row r="63" spans="2:3">
      <c r="B63" s="41">
        <v>15</v>
      </c>
      <c r="C63" s="197" t="s">
        <v>59</v>
      </c>
    </row>
    <row r="64" spans="2:3">
      <c r="B64" s="38"/>
      <c r="C64" s="51" t="s">
        <v>4</v>
      </c>
    </row>
    <row r="65" spans="2:3">
      <c r="B65" s="41">
        <v>1</v>
      </c>
      <c r="C65" s="197" t="s">
        <v>36</v>
      </c>
    </row>
    <row r="66" spans="2:3">
      <c r="B66" s="41">
        <v>2</v>
      </c>
      <c r="C66" s="197" t="s">
        <v>7</v>
      </c>
    </row>
    <row r="67" spans="2:3">
      <c r="B67" s="41">
        <v>3</v>
      </c>
      <c r="C67" s="197" t="s">
        <v>42</v>
      </c>
    </row>
    <row r="68" spans="2:3">
      <c r="B68" s="41">
        <v>4</v>
      </c>
      <c r="C68" s="197" t="s">
        <v>7</v>
      </c>
    </row>
    <row r="69" spans="2:3">
      <c r="B69" s="41">
        <v>5</v>
      </c>
      <c r="C69" s="197" t="s">
        <v>47</v>
      </c>
    </row>
    <row r="70" spans="2:3">
      <c r="B70" s="41">
        <v>6</v>
      </c>
      <c r="C70" s="197" t="s">
        <v>60</v>
      </c>
    </row>
    <row r="71" spans="2:3">
      <c r="B71" s="41">
        <v>7</v>
      </c>
      <c r="C71" s="197" t="s">
        <v>61</v>
      </c>
    </row>
    <row r="72" spans="2:3">
      <c r="B72" s="38"/>
      <c r="C72" s="51" t="s">
        <v>25</v>
      </c>
    </row>
    <row r="73" spans="2:3">
      <c r="B73" s="41">
        <v>1</v>
      </c>
      <c r="C73" s="197" t="s">
        <v>36</v>
      </c>
    </row>
    <row r="74" spans="2:3">
      <c r="B74" s="41">
        <v>2</v>
      </c>
      <c r="C74" s="197" t="s">
        <v>37</v>
      </c>
    </row>
    <row r="75" spans="2:3">
      <c r="B75" s="41">
        <v>3</v>
      </c>
      <c r="C75" s="197" t="s">
        <v>20</v>
      </c>
    </row>
    <row r="76" spans="2:3">
      <c r="B76" s="41">
        <v>4</v>
      </c>
      <c r="C76" s="197" t="s">
        <v>7</v>
      </c>
    </row>
    <row r="77" spans="2:3">
      <c r="B77" s="41">
        <v>5</v>
      </c>
      <c r="C77" s="197" t="s">
        <v>48</v>
      </c>
    </row>
    <row r="78" spans="2:3">
      <c r="B78" s="41">
        <v>6</v>
      </c>
      <c r="C78" s="197" t="s">
        <v>60</v>
      </c>
    </row>
    <row r="79" spans="2:3">
      <c r="B79" s="41">
        <v>7</v>
      </c>
      <c r="C79" s="197" t="s">
        <v>62</v>
      </c>
    </row>
    <row r="80" spans="2:3">
      <c r="B80" s="41">
        <v>8</v>
      </c>
      <c r="C80" s="197" t="s">
        <v>63</v>
      </c>
    </row>
    <row r="81" spans="2:3">
      <c r="B81" s="38"/>
      <c r="C81" s="51" t="s">
        <v>12</v>
      </c>
    </row>
    <row r="82" spans="2:3">
      <c r="B82" s="41">
        <v>1</v>
      </c>
      <c r="C82" s="197" t="s">
        <v>36</v>
      </c>
    </row>
    <row r="83" spans="2:3">
      <c r="B83" s="41">
        <v>2</v>
      </c>
      <c r="C83" s="197" t="s">
        <v>49</v>
      </c>
    </row>
    <row r="84" spans="2:3">
      <c r="B84" s="41">
        <v>3</v>
      </c>
      <c r="C84" s="197" t="s">
        <v>20</v>
      </c>
    </row>
    <row r="85" spans="2:3">
      <c r="B85" s="41">
        <v>4</v>
      </c>
      <c r="C85" s="197" t="s">
        <v>50</v>
      </c>
    </row>
    <row r="86" spans="2:3">
      <c r="B86" s="41">
        <v>5</v>
      </c>
      <c r="C86" s="197" t="s">
        <v>64</v>
      </c>
    </row>
    <row r="87" spans="2:3">
      <c r="B87" s="41">
        <v>6</v>
      </c>
      <c r="C87" s="197" t="s">
        <v>65</v>
      </c>
    </row>
    <row r="88" spans="2:3">
      <c r="B88" s="41">
        <v>7</v>
      </c>
      <c r="C88" s="197" t="s">
        <v>49</v>
      </c>
    </row>
    <row r="89" spans="2:3">
      <c r="B89" s="38"/>
      <c r="C89" s="50" t="s">
        <v>16</v>
      </c>
    </row>
    <row r="90" spans="2:3">
      <c r="B90" s="41">
        <v>1</v>
      </c>
      <c r="C90" s="197" t="s">
        <v>36</v>
      </c>
    </row>
    <row r="91" spans="2:3">
      <c r="B91" s="41">
        <v>2</v>
      </c>
      <c r="C91" s="197" t="s">
        <v>38</v>
      </c>
    </row>
    <row r="92" spans="2:3">
      <c r="B92" s="41">
        <v>3</v>
      </c>
      <c r="C92" s="197" t="s">
        <v>39</v>
      </c>
    </row>
    <row r="93" spans="2:3">
      <c r="B93" s="41">
        <v>4</v>
      </c>
      <c r="C93" s="197" t="s">
        <v>40</v>
      </c>
    </row>
    <row r="94" spans="2:3">
      <c r="B94" s="41">
        <v>5</v>
      </c>
      <c r="C94" s="197" t="s">
        <v>19</v>
      </c>
    </row>
    <row r="95" spans="2:3">
      <c r="B95" s="41">
        <v>6</v>
      </c>
      <c r="C95" s="197" t="s">
        <v>51</v>
      </c>
    </row>
    <row r="96" spans="2:3">
      <c r="B96" s="41">
        <v>7</v>
      </c>
      <c r="C96" s="197" t="s">
        <v>52</v>
      </c>
    </row>
    <row r="97" spans="2:3">
      <c r="B97" s="41">
        <v>8</v>
      </c>
      <c r="C97" s="197" t="s">
        <v>53</v>
      </c>
    </row>
    <row r="98" spans="2:3">
      <c r="B98" s="41">
        <v>9</v>
      </c>
      <c r="C98" s="197" t="s">
        <v>54</v>
      </c>
    </row>
    <row r="99" spans="2:3">
      <c r="B99" s="41">
        <v>10</v>
      </c>
      <c r="C99" s="197" t="s">
        <v>22</v>
      </c>
    </row>
    <row r="100" spans="2:3">
      <c r="B100" s="41">
        <v>11</v>
      </c>
      <c r="C100" s="197" t="s">
        <v>55</v>
      </c>
    </row>
    <row r="101" spans="2:3">
      <c r="B101" s="41">
        <v>12</v>
      </c>
      <c r="C101" s="197" t="s">
        <v>20</v>
      </c>
    </row>
    <row r="102" spans="2:3">
      <c r="B102" s="41">
        <v>13</v>
      </c>
      <c r="C102" s="197" t="s">
        <v>56</v>
      </c>
    </row>
    <row r="103" spans="2:3">
      <c r="B103" s="41">
        <v>14</v>
      </c>
      <c r="C103" s="197" t="s">
        <v>66</v>
      </c>
    </row>
    <row r="104" spans="2:3">
      <c r="B104" s="41">
        <v>15</v>
      </c>
      <c r="C104" s="197" t="s">
        <v>49</v>
      </c>
    </row>
    <row r="105" spans="2:3">
      <c r="B105" s="41">
        <v>16</v>
      </c>
      <c r="C105" s="197" t="s">
        <v>58</v>
      </c>
    </row>
    <row r="106" spans="2:3">
      <c r="B106" s="41">
        <v>17</v>
      </c>
      <c r="C106" s="197" t="s">
        <v>67</v>
      </c>
    </row>
    <row r="107" spans="2:3">
      <c r="B107" s="41">
        <v>18</v>
      </c>
      <c r="C107" s="197" t="s">
        <v>7</v>
      </c>
    </row>
    <row r="108" spans="2:3">
      <c r="B108" s="272" t="s">
        <v>251</v>
      </c>
      <c r="C108" s="273"/>
    </row>
    <row r="109" spans="2:3">
      <c r="B109" s="38"/>
      <c r="C109" s="50" t="s">
        <v>0</v>
      </c>
    </row>
    <row r="110" spans="2:3">
      <c r="B110" s="41">
        <v>1</v>
      </c>
      <c r="C110" s="200" t="s">
        <v>68</v>
      </c>
    </row>
    <row r="111" spans="2:3">
      <c r="B111" s="41">
        <v>2</v>
      </c>
      <c r="C111" s="200" t="s">
        <v>49</v>
      </c>
    </row>
    <row r="112" spans="2:3">
      <c r="B112" s="41">
        <v>3</v>
      </c>
      <c r="C112" s="200" t="s">
        <v>69</v>
      </c>
    </row>
    <row r="113" spans="2:3" ht="31.5">
      <c r="B113" s="41">
        <v>4</v>
      </c>
      <c r="C113" s="200" t="s">
        <v>70</v>
      </c>
    </row>
    <row r="114" spans="2:3">
      <c r="B114" s="41">
        <v>5</v>
      </c>
      <c r="C114" s="196" t="s">
        <v>254</v>
      </c>
    </row>
    <row r="115" spans="2:3">
      <c r="B115" s="41">
        <v>6</v>
      </c>
      <c r="C115" s="196" t="s">
        <v>255</v>
      </c>
    </row>
    <row r="116" spans="2:3">
      <c r="B116" s="41">
        <v>7</v>
      </c>
      <c r="C116" s="197" t="s">
        <v>257</v>
      </c>
    </row>
    <row r="117" spans="2:3">
      <c r="B117" s="41">
        <v>8</v>
      </c>
      <c r="C117" s="197" t="s">
        <v>201</v>
      </c>
    </row>
    <row r="118" spans="2:3">
      <c r="B118" s="41">
        <v>9</v>
      </c>
      <c r="C118" s="197" t="s">
        <v>202</v>
      </c>
    </row>
    <row r="119" spans="2:3">
      <c r="B119" s="41">
        <v>10</v>
      </c>
      <c r="C119" s="197" t="s">
        <v>256</v>
      </c>
    </row>
    <row r="120" spans="2:3">
      <c r="B120" s="41">
        <v>11</v>
      </c>
      <c r="C120" s="197" t="s">
        <v>87</v>
      </c>
    </row>
    <row r="121" spans="2:3">
      <c r="B121" s="41">
        <v>12</v>
      </c>
      <c r="C121" s="197" t="s">
        <v>203</v>
      </c>
    </row>
    <row r="122" spans="2:3">
      <c r="B122" s="41">
        <v>13</v>
      </c>
      <c r="C122" s="197" t="s">
        <v>204</v>
      </c>
    </row>
    <row r="123" spans="2:3">
      <c r="B123" s="41">
        <v>14</v>
      </c>
      <c r="C123" s="198" t="s">
        <v>209</v>
      </c>
    </row>
    <row r="124" spans="2:3">
      <c r="B124" s="41">
        <v>15</v>
      </c>
      <c r="C124" s="198" t="s">
        <v>210</v>
      </c>
    </row>
    <row r="125" spans="2:3">
      <c r="B125" s="38"/>
      <c r="C125" s="50" t="s">
        <v>4</v>
      </c>
    </row>
    <row r="126" spans="2:3" ht="18" customHeight="1">
      <c r="B126" s="41">
        <v>1</v>
      </c>
      <c r="C126" s="200" t="s">
        <v>71</v>
      </c>
    </row>
    <row r="127" spans="2:3">
      <c r="B127" s="41">
        <v>2</v>
      </c>
      <c r="C127" s="200" t="s">
        <v>72</v>
      </c>
    </row>
    <row r="128" spans="2:3">
      <c r="B128" s="41">
        <v>3</v>
      </c>
      <c r="C128" s="200" t="s">
        <v>73</v>
      </c>
    </row>
    <row r="129" spans="2:3">
      <c r="B129" s="41">
        <v>4</v>
      </c>
      <c r="C129" s="196" t="s">
        <v>254</v>
      </c>
    </row>
    <row r="130" spans="2:3">
      <c r="B130" s="41">
        <v>5</v>
      </c>
      <c r="C130" s="196" t="s">
        <v>255</v>
      </c>
    </row>
    <row r="131" spans="2:3">
      <c r="B131" s="41">
        <v>6</v>
      </c>
      <c r="C131" s="197" t="s">
        <v>257</v>
      </c>
    </row>
    <row r="132" spans="2:3">
      <c r="B132" s="41">
        <v>7</v>
      </c>
      <c r="C132" s="197" t="s">
        <v>256</v>
      </c>
    </row>
    <row r="133" spans="2:3">
      <c r="B133" s="41">
        <v>8</v>
      </c>
      <c r="C133" s="197" t="s">
        <v>207</v>
      </c>
    </row>
    <row r="134" spans="2:3">
      <c r="B134" s="41">
        <v>9</v>
      </c>
      <c r="C134" s="197" t="s">
        <v>216</v>
      </c>
    </row>
    <row r="135" spans="2:3">
      <c r="B135" s="38"/>
      <c r="C135" s="51" t="s">
        <v>25</v>
      </c>
    </row>
    <row r="136" spans="2:3" ht="18" customHeight="1">
      <c r="B136" s="41">
        <v>1</v>
      </c>
      <c r="C136" s="200" t="s">
        <v>74</v>
      </c>
    </row>
    <row r="137" spans="2:3">
      <c r="B137" s="41">
        <v>2</v>
      </c>
      <c r="C137" s="200" t="s">
        <v>49</v>
      </c>
    </row>
    <row r="138" spans="2:3">
      <c r="B138" s="41">
        <v>3</v>
      </c>
      <c r="C138" s="200" t="s">
        <v>75</v>
      </c>
    </row>
    <row r="139" spans="2:3">
      <c r="B139" s="41">
        <v>4</v>
      </c>
      <c r="C139" s="196" t="s">
        <v>254</v>
      </c>
    </row>
    <row r="140" spans="2:3">
      <c r="B140" s="41">
        <v>5</v>
      </c>
      <c r="C140" s="196" t="s">
        <v>255</v>
      </c>
    </row>
    <row r="141" spans="2:3">
      <c r="B141" s="41">
        <v>6</v>
      </c>
      <c r="C141" s="197" t="s">
        <v>258</v>
      </c>
    </row>
    <row r="142" spans="2:3">
      <c r="B142" s="41">
        <v>7</v>
      </c>
      <c r="C142" s="197" t="s">
        <v>259</v>
      </c>
    </row>
    <row r="143" spans="2:3">
      <c r="B143" s="41">
        <v>8</v>
      </c>
      <c r="C143" s="197" t="s">
        <v>256</v>
      </c>
    </row>
    <row r="144" spans="2:3">
      <c r="B144" s="41">
        <v>9</v>
      </c>
      <c r="C144" s="197" t="s">
        <v>213</v>
      </c>
    </row>
    <row r="145" spans="2:3">
      <c r="B145" s="41">
        <v>10</v>
      </c>
      <c r="C145" s="197" t="s">
        <v>208</v>
      </c>
    </row>
    <row r="146" spans="2:3">
      <c r="B146" s="41">
        <v>11</v>
      </c>
      <c r="C146" s="197" t="s">
        <v>214</v>
      </c>
    </row>
    <row r="147" spans="2:3">
      <c r="B147" s="38"/>
      <c r="C147" s="50" t="s">
        <v>12</v>
      </c>
    </row>
    <row r="148" spans="2:3">
      <c r="B148" s="41">
        <v>1</v>
      </c>
      <c r="C148" s="200" t="s">
        <v>76</v>
      </c>
    </row>
    <row r="149" spans="2:3">
      <c r="B149" s="41">
        <v>2</v>
      </c>
      <c r="C149" s="200" t="s">
        <v>77</v>
      </c>
    </row>
    <row r="150" spans="2:3">
      <c r="B150" s="41">
        <v>3</v>
      </c>
      <c r="C150" s="200" t="s">
        <v>49</v>
      </c>
    </row>
    <row r="151" spans="2:3">
      <c r="B151" s="41">
        <v>4</v>
      </c>
      <c r="C151" s="196" t="s">
        <v>254</v>
      </c>
    </row>
    <row r="152" spans="2:3">
      <c r="B152" s="41">
        <v>5</v>
      </c>
      <c r="C152" s="196" t="s">
        <v>255</v>
      </c>
    </row>
    <row r="153" spans="2:3">
      <c r="B153" s="41">
        <v>6</v>
      </c>
      <c r="C153" s="197" t="s">
        <v>257</v>
      </c>
    </row>
    <row r="154" spans="2:3">
      <c r="B154" s="41">
        <v>7</v>
      </c>
      <c r="C154" s="197" t="s">
        <v>259</v>
      </c>
    </row>
    <row r="155" spans="2:3">
      <c r="B155" s="41">
        <v>8</v>
      </c>
      <c r="C155" s="197" t="s">
        <v>237</v>
      </c>
    </row>
    <row r="156" spans="2:3">
      <c r="B156" s="41">
        <v>9</v>
      </c>
      <c r="C156" s="197" t="s">
        <v>256</v>
      </c>
    </row>
    <row r="157" spans="2:3">
      <c r="B157" s="41">
        <v>10</v>
      </c>
      <c r="C157" s="198" t="s">
        <v>219</v>
      </c>
    </row>
    <row r="158" spans="2:3">
      <c r="B158" s="41">
        <v>11</v>
      </c>
      <c r="C158" s="198" t="s">
        <v>220</v>
      </c>
    </row>
    <row r="159" spans="2:3">
      <c r="B159" s="38"/>
      <c r="C159" s="50" t="s">
        <v>16</v>
      </c>
    </row>
    <row r="160" spans="2:3">
      <c r="B160" s="41">
        <v>1</v>
      </c>
      <c r="C160" s="200" t="s">
        <v>78</v>
      </c>
    </row>
    <row r="161" spans="2:3" ht="31.5">
      <c r="B161" s="41">
        <v>2</v>
      </c>
      <c r="C161" s="200" t="s">
        <v>79</v>
      </c>
    </row>
    <row r="162" spans="2:3">
      <c r="B162" s="41">
        <v>3</v>
      </c>
      <c r="C162" s="200" t="s">
        <v>80</v>
      </c>
    </row>
    <row r="163" spans="2:3" ht="31.5">
      <c r="B163" s="41">
        <v>4</v>
      </c>
      <c r="C163" s="200" t="s">
        <v>70</v>
      </c>
    </row>
    <row r="164" spans="2:3">
      <c r="B164" s="41">
        <v>5</v>
      </c>
      <c r="C164" s="200" t="s">
        <v>20</v>
      </c>
    </row>
    <row r="165" spans="2:3">
      <c r="B165" s="41">
        <v>6</v>
      </c>
      <c r="C165" s="200" t="s">
        <v>7</v>
      </c>
    </row>
    <row r="166" spans="2:3">
      <c r="B166" s="41">
        <v>7</v>
      </c>
      <c r="C166" s="200" t="s">
        <v>81</v>
      </c>
    </row>
    <row r="167" spans="2:3">
      <c r="B167" s="41">
        <v>8</v>
      </c>
      <c r="C167" s="196" t="s">
        <v>254</v>
      </c>
    </row>
    <row r="168" spans="2:3">
      <c r="B168" s="41">
        <v>9</v>
      </c>
      <c r="C168" s="196" t="s">
        <v>255</v>
      </c>
    </row>
    <row r="169" spans="2:3">
      <c r="B169" s="41">
        <v>10</v>
      </c>
      <c r="C169" s="197" t="s">
        <v>257</v>
      </c>
    </row>
    <row r="170" spans="2:3">
      <c r="B170" s="41">
        <v>11</v>
      </c>
      <c r="C170" s="197" t="s">
        <v>259</v>
      </c>
    </row>
    <row r="171" spans="2:3">
      <c r="B171" s="41">
        <v>12</v>
      </c>
      <c r="C171" s="197" t="s">
        <v>260</v>
      </c>
    </row>
    <row r="172" spans="2:3">
      <c r="B172" s="41">
        <v>13</v>
      </c>
      <c r="C172" s="197" t="s">
        <v>256</v>
      </c>
    </row>
    <row r="173" spans="2:3">
      <c r="B173" s="41">
        <v>14</v>
      </c>
      <c r="C173" s="196" t="s">
        <v>239</v>
      </c>
    </row>
    <row r="174" spans="2:3">
      <c r="B174" s="41"/>
      <c r="C174" s="192" t="s">
        <v>250</v>
      </c>
    </row>
    <row r="175" spans="2:3">
      <c r="B175" s="70"/>
      <c r="C175" s="206" t="s">
        <v>0</v>
      </c>
    </row>
    <row r="176" spans="2:3">
      <c r="B176" s="70">
        <v>1</v>
      </c>
      <c r="C176" s="202" t="s">
        <v>244</v>
      </c>
    </row>
    <row r="177" spans="2:3">
      <c r="B177" s="70">
        <v>2</v>
      </c>
      <c r="C177" s="202" t="s">
        <v>249</v>
      </c>
    </row>
    <row r="178" spans="2:3">
      <c r="B178" s="70">
        <v>3</v>
      </c>
      <c r="C178" s="202" t="s">
        <v>15</v>
      </c>
    </row>
    <row r="179" spans="2:3" ht="31.5">
      <c r="B179" s="70">
        <v>4</v>
      </c>
      <c r="C179" s="203" t="s">
        <v>243</v>
      </c>
    </row>
    <row r="180" spans="2:3">
      <c r="B180" s="204"/>
      <c r="C180" s="205" t="s">
        <v>4</v>
      </c>
    </row>
    <row r="181" spans="2:3">
      <c r="B181" s="70">
        <v>1</v>
      </c>
      <c r="C181" s="202" t="s">
        <v>244</v>
      </c>
    </row>
    <row r="182" spans="2:3">
      <c r="B182" s="70">
        <v>2</v>
      </c>
      <c r="C182" s="202" t="s">
        <v>32</v>
      </c>
    </row>
    <row r="183" spans="2:3" ht="31.5">
      <c r="B183" s="70">
        <v>3</v>
      </c>
      <c r="C183" s="203" t="s">
        <v>243</v>
      </c>
    </row>
    <row r="184" spans="2:3">
      <c r="B184" s="70"/>
      <c r="C184" s="206" t="s">
        <v>25</v>
      </c>
    </row>
    <row r="185" spans="2:3">
      <c r="B185" s="70">
        <v>1</v>
      </c>
      <c r="C185" s="202" t="s">
        <v>244</v>
      </c>
    </row>
    <row r="186" spans="2:3" ht="31.5">
      <c r="B186" s="70">
        <v>2</v>
      </c>
      <c r="C186" s="203" t="s">
        <v>243</v>
      </c>
    </row>
    <row r="187" spans="2:3">
      <c r="B187" s="201"/>
      <c r="C187" s="205" t="s">
        <v>245</v>
      </c>
    </row>
    <row r="188" spans="2:3">
      <c r="B188" s="70">
        <v>1</v>
      </c>
      <c r="C188" s="202" t="s">
        <v>244</v>
      </c>
    </row>
    <row r="189" spans="2:3">
      <c r="B189" s="70">
        <v>2</v>
      </c>
      <c r="C189" s="202" t="s">
        <v>246</v>
      </c>
    </row>
    <row r="190" spans="2:3">
      <c r="B190" s="70">
        <v>3</v>
      </c>
      <c r="C190" s="202" t="s">
        <v>247</v>
      </c>
    </row>
    <row r="191" spans="2:3">
      <c r="B191" s="70">
        <v>4</v>
      </c>
      <c r="C191" s="202" t="s">
        <v>248</v>
      </c>
    </row>
    <row r="192" spans="2:3">
      <c r="B192" s="70">
        <v>5</v>
      </c>
      <c r="C192" s="202" t="s">
        <v>261</v>
      </c>
    </row>
    <row r="193" spans="2:3" ht="31.5">
      <c r="B193" s="70">
        <v>6</v>
      </c>
      <c r="C193" s="203" t="s">
        <v>243</v>
      </c>
    </row>
    <row r="194" spans="2:3">
      <c r="B194" s="201"/>
      <c r="C194" s="205" t="s">
        <v>16</v>
      </c>
    </row>
    <row r="195" spans="2:3">
      <c r="B195" s="70">
        <v>1</v>
      </c>
      <c r="C195" s="202" t="s">
        <v>240</v>
      </c>
    </row>
    <row r="196" spans="2:3">
      <c r="B196" s="70">
        <v>2</v>
      </c>
      <c r="C196" s="203" t="s">
        <v>241</v>
      </c>
    </row>
    <row r="197" spans="2:3">
      <c r="B197" s="70">
        <v>3</v>
      </c>
      <c r="C197" s="202" t="s">
        <v>242</v>
      </c>
    </row>
    <row r="198" spans="2:3" ht="31.5">
      <c r="B198" s="70">
        <v>4</v>
      </c>
      <c r="C198" s="203" t="s">
        <v>243</v>
      </c>
    </row>
    <row r="199" spans="2:3">
      <c r="B199" s="37">
        <f>B11+B17+B25+B32+B46+B63+B71+B80+B88+B107+B124+B134+B146+B158+B173+B179+B183+B186+B193+B198</f>
        <v>170</v>
      </c>
    </row>
  </sheetData>
  <mergeCells count="4">
    <mergeCell ref="B47:C47"/>
    <mergeCell ref="B5:C5"/>
    <mergeCell ref="B108:C108"/>
    <mergeCell ref="B2:C2"/>
  </mergeCells>
  <pageMargins left="0.70866141732283472" right="0.70866141732283472" top="0.74803149606299213" bottom="0.74803149606299213" header="0.31496062992125984" footer="0.31496062992125984"/>
  <pageSetup paperSize="9" scale="82" fitToHeight="1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62"/>
  <sheetViews>
    <sheetView tabSelected="1" workbookViewId="0">
      <selection activeCell="B12" sqref="B12:C12"/>
    </sheetView>
  </sheetViews>
  <sheetFormatPr defaultColWidth="9.140625" defaultRowHeight="15.75"/>
  <cols>
    <col min="1" max="1" width="1.7109375" style="37" customWidth="1"/>
    <col min="2" max="2" width="6" style="37" customWidth="1"/>
    <col min="3" max="3" width="92.140625" style="199" customWidth="1"/>
    <col min="4" max="4" width="19" style="195" customWidth="1"/>
    <col min="5" max="22" width="9.28515625" style="37" customWidth="1"/>
    <col min="23" max="16384" width="9.140625" style="37"/>
  </cols>
  <sheetData>
    <row r="1" spans="2:4">
      <c r="B1" s="193"/>
      <c r="C1" s="276" t="s">
        <v>276</v>
      </c>
      <c r="D1" s="276"/>
    </row>
    <row r="2" spans="2:4">
      <c r="B2" s="193"/>
      <c r="C2" s="208"/>
      <c r="D2" s="209" t="s">
        <v>298</v>
      </c>
    </row>
    <row r="3" spans="2:4">
      <c r="B3" s="193"/>
      <c r="C3" s="208"/>
      <c r="D3" s="209"/>
    </row>
    <row r="4" spans="2:4">
      <c r="B4" s="193"/>
      <c r="C4" s="210"/>
      <c r="D4" s="209" t="s">
        <v>299</v>
      </c>
    </row>
    <row r="5" spans="2:4">
      <c r="B5" s="193"/>
      <c r="C5" s="210"/>
      <c r="D5" s="209" t="s">
        <v>300</v>
      </c>
    </row>
    <row r="6" spans="2:4">
      <c r="B6" s="193"/>
      <c r="C6" s="210"/>
      <c r="D6" s="209" t="s">
        <v>301</v>
      </c>
    </row>
    <row r="7" spans="2:4">
      <c r="B7" s="193"/>
      <c r="C7" s="211"/>
      <c r="D7" s="209" t="s">
        <v>303</v>
      </c>
    </row>
    <row r="8" spans="2:4">
      <c r="B8" s="193"/>
      <c r="C8" s="210"/>
      <c r="D8" s="209"/>
    </row>
    <row r="9" spans="2:4" ht="31.5" customHeight="1">
      <c r="B9" s="277" t="s">
        <v>302</v>
      </c>
      <c r="C9" s="277"/>
      <c r="D9" s="277"/>
    </row>
    <row r="10" spans="2:4">
      <c r="C10" s="195"/>
    </row>
    <row r="11" spans="2:4" ht="31.5" customHeight="1">
      <c r="B11" s="43" t="s">
        <v>108</v>
      </c>
      <c r="C11" s="43" t="s">
        <v>142</v>
      </c>
      <c r="D11" s="43" t="s">
        <v>107</v>
      </c>
    </row>
    <row r="12" spans="2:4">
      <c r="B12" s="272" t="s">
        <v>200</v>
      </c>
      <c r="C12" s="273"/>
      <c r="D12" s="43"/>
    </row>
    <row r="13" spans="2:4">
      <c r="B13" s="38"/>
      <c r="C13" s="50" t="s">
        <v>4</v>
      </c>
      <c r="D13" s="43"/>
    </row>
    <row r="14" spans="2:4">
      <c r="B14" s="41">
        <v>1</v>
      </c>
      <c r="C14" s="197" t="s">
        <v>206</v>
      </c>
      <c r="D14" s="70" t="s">
        <v>86</v>
      </c>
    </row>
    <row r="15" spans="2:4">
      <c r="B15" s="41">
        <v>2</v>
      </c>
      <c r="C15" s="197" t="s">
        <v>207</v>
      </c>
      <c r="D15" s="70" t="s">
        <v>86</v>
      </c>
    </row>
    <row r="16" spans="2:4">
      <c r="B16" s="41">
        <v>3</v>
      </c>
      <c r="C16" s="197" t="s">
        <v>216</v>
      </c>
      <c r="D16" s="70" t="s">
        <v>86</v>
      </c>
    </row>
    <row r="17" spans="2:4">
      <c r="B17" s="38"/>
      <c r="C17" s="51" t="s">
        <v>25</v>
      </c>
      <c r="D17" s="43"/>
    </row>
    <row r="18" spans="2:4">
      <c r="B18" s="41">
        <v>1</v>
      </c>
      <c r="C18" s="197" t="s">
        <v>211</v>
      </c>
      <c r="D18" s="43" t="s">
        <v>92</v>
      </c>
    </row>
    <row r="19" spans="2:4">
      <c r="B19" s="41">
        <v>2</v>
      </c>
      <c r="C19" s="197" t="s">
        <v>212</v>
      </c>
      <c r="D19" s="43" t="s">
        <v>92</v>
      </c>
    </row>
    <row r="20" spans="2:4">
      <c r="B20" s="41">
        <v>3</v>
      </c>
      <c r="C20" s="197" t="s">
        <v>213</v>
      </c>
      <c r="D20" s="43" t="s">
        <v>92</v>
      </c>
    </row>
    <row r="21" spans="2:4">
      <c r="B21" s="41">
        <v>4</v>
      </c>
      <c r="C21" s="197" t="s">
        <v>208</v>
      </c>
      <c r="D21" s="43" t="s">
        <v>92</v>
      </c>
    </row>
    <row r="22" spans="2:4">
      <c r="B22" s="41">
        <v>5</v>
      </c>
      <c r="C22" s="197" t="s">
        <v>214</v>
      </c>
      <c r="D22" s="43" t="s">
        <v>92</v>
      </c>
    </row>
    <row r="23" spans="2:4">
      <c r="B23" s="38"/>
      <c r="C23" s="50" t="s">
        <v>16</v>
      </c>
      <c r="D23" s="207"/>
    </row>
    <row r="24" spans="2:4">
      <c r="B24" s="41">
        <v>1</v>
      </c>
      <c r="C24" s="197" t="s">
        <v>215</v>
      </c>
      <c r="D24" s="43" t="s">
        <v>274</v>
      </c>
    </row>
    <row r="25" spans="2:4" ht="94.5">
      <c r="B25" s="41">
        <v>2</v>
      </c>
      <c r="C25" s="197" t="s">
        <v>218</v>
      </c>
      <c r="D25" s="43" t="s">
        <v>269</v>
      </c>
    </row>
    <row r="26" spans="2:4" ht="47.25">
      <c r="B26" s="41">
        <v>3</v>
      </c>
      <c r="C26" s="197" t="s">
        <v>217</v>
      </c>
      <c r="D26" s="43" t="s">
        <v>275</v>
      </c>
    </row>
    <row r="27" spans="2:4">
      <c r="B27" s="41">
        <v>4</v>
      </c>
      <c r="C27" s="196" t="s">
        <v>239</v>
      </c>
      <c r="D27" s="43" t="s">
        <v>274</v>
      </c>
    </row>
    <row r="28" spans="2:4">
      <c r="B28" s="217" t="s">
        <v>263</v>
      </c>
      <c r="C28" s="217"/>
      <c r="D28" s="43"/>
    </row>
    <row r="29" spans="2:4">
      <c r="B29" s="204"/>
      <c r="C29" s="205" t="s">
        <v>4</v>
      </c>
      <c r="D29" s="43"/>
    </row>
    <row r="30" spans="2:4">
      <c r="B30" s="70">
        <v>1</v>
      </c>
      <c r="C30" s="202" t="s">
        <v>244</v>
      </c>
      <c r="D30" s="70" t="s">
        <v>86</v>
      </c>
    </row>
    <row r="31" spans="2:4">
      <c r="B31" s="70"/>
      <c r="C31" s="205" t="s">
        <v>25</v>
      </c>
      <c r="D31" s="43"/>
    </row>
    <row r="32" spans="2:4">
      <c r="B32" s="70">
        <v>1</v>
      </c>
      <c r="C32" s="202" t="s">
        <v>244</v>
      </c>
      <c r="D32" s="43" t="s">
        <v>92</v>
      </c>
    </row>
    <row r="33" spans="2:4">
      <c r="B33" s="41"/>
      <c r="C33" s="50" t="s">
        <v>16</v>
      </c>
      <c r="D33" s="43"/>
    </row>
    <row r="34" spans="2:4" ht="94.5">
      <c r="B34" s="70">
        <v>1</v>
      </c>
      <c r="C34" s="202" t="s">
        <v>240</v>
      </c>
      <c r="D34" s="43" t="s">
        <v>269</v>
      </c>
    </row>
    <row r="35" spans="2:4" ht="31.5">
      <c r="B35" s="70">
        <v>2</v>
      </c>
      <c r="C35" s="202" t="s">
        <v>241</v>
      </c>
      <c r="D35" s="43" t="s">
        <v>262</v>
      </c>
    </row>
    <row r="36" spans="2:4">
      <c r="B36" s="70">
        <v>3</v>
      </c>
      <c r="C36" s="202" t="s">
        <v>242</v>
      </c>
      <c r="D36" s="43" t="s">
        <v>99</v>
      </c>
    </row>
    <row r="37" spans="2:4">
      <c r="B37" s="217" t="s">
        <v>265</v>
      </c>
      <c r="C37" s="217"/>
      <c r="D37" s="43"/>
    </row>
    <row r="38" spans="2:4">
      <c r="B38" s="204"/>
      <c r="C38" s="205" t="s">
        <v>4</v>
      </c>
      <c r="D38" s="43"/>
    </row>
    <row r="39" spans="2:4">
      <c r="B39" s="70">
        <v>1</v>
      </c>
      <c r="C39" s="202" t="s">
        <v>32</v>
      </c>
      <c r="D39" s="70" t="s">
        <v>86</v>
      </c>
    </row>
    <row r="40" spans="2:4">
      <c r="B40" s="70"/>
      <c r="C40" s="205" t="s">
        <v>25</v>
      </c>
      <c r="D40" s="43"/>
    </row>
    <row r="41" spans="2:4">
      <c r="B41" s="70">
        <v>1</v>
      </c>
      <c r="C41" s="202" t="s">
        <v>32</v>
      </c>
      <c r="D41" s="43" t="s">
        <v>92</v>
      </c>
    </row>
    <row r="42" spans="2:4">
      <c r="B42" s="41"/>
      <c r="C42" s="50" t="s">
        <v>16</v>
      </c>
      <c r="D42" s="43"/>
    </row>
    <row r="43" spans="2:4">
      <c r="B43" s="70">
        <v>1</v>
      </c>
      <c r="C43" s="202" t="s">
        <v>242</v>
      </c>
      <c r="D43" s="43" t="s">
        <v>99</v>
      </c>
    </row>
    <row r="44" spans="2:4">
      <c r="B44" s="217" t="s">
        <v>264</v>
      </c>
      <c r="C44" s="217"/>
      <c r="D44" s="43"/>
    </row>
    <row r="45" spans="2:4">
      <c r="B45" s="204"/>
      <c r="C45" s="205" t="s">
        <v>4</v>
      </c>
      <c r="D45" s="43"/>
    </row>
    <row r="46" spans="2:4" ht="31.5">
      <c r="B46" s="70">
        <v>1</v>
      </c>
      <c r="C46" s="202" t="s">
        <v>243</v>
      </c>
      <c r="D46" s="70" t="s">
        <v>86</v>
      </c>
    </row>
    <row r="47" spans="2:4">
      <c r="B47" s="70"/>
      <c r="C47" s="205" t="s">
        <v>25</v>
      </c>
      <c r="D47" s="43"/>
    </row>
    <row r="48" spans="2:4" ht="31.5">
      <c r="B48" s="70">
        <v>1</v>
      </c>
      <c r="C48" s="202" t="s">
        <v>243</v>
      </c>
      <c r="D48" s="43" t="s">
        <v>92</v>
      </c>
    </row>
    <row r="49" spans="2:4">
      <c r="B49" s="41"/>
      <c r="C49" s="50" t="s">
        <v>16</v>
      </c>
      <c r="D49" s="43"/>
    </row>
    <row r="50" spans="2:4" ht="94.5">
      <c r="B50" s="70">
        <v>1</v>
      </c>
      <c r="C50" s="202" t="s">
        <v>243</v>
      </c>
      <c r="D50" s="43" t="s">
        <v>269</v>
      </c>
    </row>
    <row r="51" spans="2:4">
      <c r="B51" s="278" t="s">
        <v>190</v>
      </c>
      <c r="C51" s="278"/>
      <c r="D51" s="43"/>
    </row>
    <row r="52" spans="2:4">
      <c r="B52" s="38"/>
      <c r="C52" s="50" t="s">
        <v>4</v>
      </c>
      <c r="D52" s="43"/>
    </row>
    <row r="53" spans="2:4">
      <c r="B53" s="41">
        <v>1</v>
      </c>
      <c r="C53" s="196" t="s">
        <v>5</v>
      </c>
      <c r="D53" s="70" t="s">
        <v>86</v>
      </c>
    </row>
    <row r="54" spans="2:4">
      <c r="B54" s="41">
        <v>2</v>
      </c>
      <c r="C54" s="196" t="s">
        <v>6</v>
      </c>
      <c r="D54" s="70" t="s">
        <v>86</v>
      </c>
    </row>
    <row r="55" spans="2:4">
      <c r="B55" s="41">
        <v>3</v>
      </c>
      <c r="C55" s="196" t="s">
        <v>7</v>
      </c>
      <c r="D55" s="70" t="s">
        <v>86</v>
      </c>
    </row>
    <row r="56" spans="2:4">
      <c r="B56" s="38"/>
      <c r="C56" s="50" t="s">
        <v>8</v>
      </c>
      <c r="D56" s="43"/>
    </row>
    <row r="57" spans="2:4">
      <c r="B57" s="41">
        <v>1</v>
      </c>
      <c r="C57" s="196" t="s">
        <v>9</v>
      </c>
      <c r="D57" s="43" t="s">
        <v>92</v>
      </c>
    </row>
    <row r="58" spans="2:4" ht="31.5">
      <c r="B58" s="41">
        <v>2</v>
      </c>
      <c r="C58" s="196" t="s">
        <v>10</v>
      </c>
      <c r="D58" s="43" t="s">
        <v>92</v>
      </c>
    </row>
    <row r="59" spans="2:4">
      <c r="B59" s="41">
        <v>3</v>
      </c>
      <c r="C59" s="196" t="s">
        <v>11</v>
      </c>
      <c r="D59" s="43" t="s">
        <v>92</v>
      </c>
    </row>
    <row r="60" spans="2:4">
      <c r="B60" s="38"/>
      <c r="C60" s="50" t="s">
        <v>16</v>
      </c>
      <c r="D60" s="43"/>
    </row>
    <row r="61" spans="2:4">
      <c r="B61" s="41">
        <v>1</v>
      </c>
      <c r="C61" s="196" t="s">
        <v>17</v>
      </c>
      <c r="D61" s="43" t="s">
        <v>266</v>
      </c>
    </row>
    <row r="62" spans="2:4">
      <c r="B62" s="41">
        <v>2</v>
      </c>
      <c r="C62" s="196" t="s">
        <v>7</v>
      </c>
      <c r="D62" s="43" t="s">
        <v>99</v>
      </c>
    </row>
    <row r="63" spans="2:4">
      <c r="B63" s="41">
        <v>3</v>
      </c>
      <c r="C63" s="196" t="s">
        <v>18</v>
      </c>
      <c r="D63" s="43" t="s">
        <v>97</v>
      </c>
    </row>
    <row r="64" spans="2:4">
      <c r="B64" s="41">
        <v>4</v>
      </c>
      <c r="C64" s="196" t="s">
        <v>19</v>
      </c>
      <c r="D64" s="43" t="s">
        <v>267</v>
      </c>
    </row>
    <row r="65" spans="2:4">
      <c r="B65" s="41">
        <v>5</v>
      </c>
      <c r="C65" s="196" t="s">
        <v>20</v>
      </c>
      <c r="D65" s="43" t="s">
        <v>95</v>
      </c>
    </row>
    <row r="66" spans="2:4">
      <c r="B66" s="41">
        <v>6</v>
      </c>
      <c r="C66" s="196" t="s">
        <v>21</v>
      </c>
      <c r="D66" s="43" t="s">
        <v>95</v>
      </c>
    </row>
    <row r="67" spans="2:4">
      <c r="B67" s="41">
        <v>7</v>
      </c>
      <c r="C67" s="196" t="s">
        <v>22</v>
      </c>
      <c r="D67" s="43" t="s">
        <v>95</v>
      </c>
    </row>
    <row r="68" spans="2:4" ht="31.5">
      <c r="B68" s="41">
        <v>8</v>
      </c>
      <c r="C68" s="196" t="s">
        <v>23</v>
      </c>
      <c r="D68" s="43" t="s">
        <v>268</v>
      </c>
    </row>
    <row r="69" spans="2:4">
      <c r="B69" s="41">
        <v>9</v>
      </c>
      <c r="C69" s="196" t="s">
        <v>19</v>
      </c>
      <c r="D69" s="43" t="s">
        <v>267</v>
      </c>
    </row>
    <row r="70" spans="2:4">
      <c r="B70" s="275" t="s">
        <v>191</v>
      </c>
      <c r="C70" s="275"/>
      <c r="D70" s="43"/>
    </row>
    <row r="71" spans="2:4">
      <c r="B71" s="38"/>
      <c r="C71" s="51" t="s">
        <v>4</v>
      </c>
      <c r="D71" s="43"/>
    </row>
    <row r="72" spans="2:4">
      <c r="B72" s="41">
        <v>1</v>
      </c>
      <c r="C72" s="197" t="s">
        <v>24</v>
      </c>
      <c r="D72" s="70" t="s">
        <v>86</v>
      </c>
    </row>
    <row r="73" spans="2:4">
      <c r="B73" s="38"/>
      <c r="C73" s="51" t="s">
        <v>25</v>
      </c>
      <c r="D73" s="43"/>
    </row>
    <row r="74" spans="2:4" ht="31.5">
      <c r="B74" s="41">
        <v>1</v>
      </c>
      <c r="C74" s="197" t="s">
        <v>26</v>
      </c>
      <c r="D74" s="43" t="s">
        <v>92</v>
      </c>
    </row>
    <row r="75" spans="2:4">
      <c r="B75" s="41">
        <v>2</v>
      </c>
      <c r="C75" s="197" t="s">
        <v>24</v>
      </c>
      <c r="D75" s="43" t="s">
        <v>92</v>
      </c>
    </row>
    <row r="76" spans="2:4">
      <c r="B76" s="38"/>
      <c r="C76" s="51" t="s">
        <v>16</v>
      </c>
      <c r="D76" s="43"/>
    </row>
    <row r="77" spans="2:4" ht="94.5">
      <c r="B77" s="41">
        <v>1</v>
      </c>
      <c r="C77" s="197" t="s">
        <v>26</v>
      </c>
      <c r="D77" s="43" t="s">
        <v>269</v>
      </c>
    </row>
    <row r="78" spans="2:4" ht="94.5">
      <c r="B78" s="41">
        <v>2</v>
      </c>
      <c r="C78" s="197" t="s">
        <v>24</v>
      </c>
      <c r="D78" s="43" t="s">
        <v>269</v>
      </c>
    </row>
    <row r="79" spans="2:4">
      <c r="B79" s="275" t="s">
        <v>192</v>
      </c>
      <c r="C79" s="275"/>
      <c r="D79" s="43"/>
    </row>
    <row r="80" spans="2:4">
      <c r="B80" s="38"/>
      <c r="C80" s="50" t="s">
        <v>4</v>
      </c>
      <c r="D80" s="43"/>
    </row>
    <row r="81" spans="2:4">
      <c r="B81" s="41">
        <v>1</v>
      </c>
      <c r="C81" s="196" t="s">
        <v>27</v>
      </c>
      <c r="D81" s="70" t="s">
        <v>86</v>
      </c>
    </row>
    <row r="82" spans="2:4" s="35" customFormat="1">
      <c r="B82" s="38"/>
      <c r="C82" s="50" t="s">
        <v>25</v>
      </c>
      <c r="D82" s="40"/>
    </row>
    <row r="83" spans="2:4">
      <c r="B83" s="41">
        <v>1</v>
      </c>
      <c r="C83" s="196" t="s">
        <v>28</v>
      </c>
      <c r="D83" s="43" t="s">
        <v>92</v>
      </c>
    </row>
    <row r="84" spans="2:4">
      <c r="B84" s="41">
        <v>2</v>
      </c>
      <c r="C84" s="196" t="s">
        <v>27</v>
      </c>
      <c r="D84" s="43" t="s">
        <v>92</v>
      </c>
    </row>
    <row r="85" spans="2:4" s="35" customFormat="1">
      <c r="B85" s="38"/>
      <c r="C85" s="50" t="s">
        <v>16</v>
      </c>
      <c r="D85" s="40"/>
    </row>
    <row r="86" spans="2:4" ht="94.5">
      <c r="B86" s="41">
        <v>1</v>
      </c>
      <c r="C86" s="196" t="s">
        <v>31</v>
      </c>
      <c r="D86" s="43" t="s">
        <v>269</v>
      </c>
    </row>
    <row r="87" spans="2:4">
      <c r="B87" s="41">
        <v>2</v>
      </c>
      <c r="C87" s="196" t="s">
        <v>32</v>
      </c>
      <c r="D87" s="43" t="s">
        <v>95</v>
      </c>
    </row>
    <row r="88" spans="2:4">
      <c r="B88" s="275" t="s">
        <v>193</v>
      </c>
      <c r="C88" s="275"/>
      <c r="D88" s="43"/>
    </row>
    <row r="89" spans="2:4">
      <c r="B89" s="38"/>
      <c r="C89" s="51" t="s">
        <v>4</v>
      </c>
      <c r="D89" s="43"/>
    </row>
    <row r="90" spans="2:4">
      <c r="B90" s="41">
        <v>1</v>
      </c>
      <c r="C90" s="197" t="s">
        <v>36</v>
      </c>
      <c r="D90" s="70" t="s">
        <v>86</v>
      </c>
    </row>
    <row r="91" spans="2:4">
      <c r="B91" s="38"/>
      <c r="C91" s="51" t="s">
        <v>25</v>
      </c>
      <c r="D91" s="43"/>
    </row>
    <row r="92" spans="2:4">
      <c r="B92" s="41">
        <v>1</v>
      </c>
      <c r="C92" s="197" t="s">
        <v>36</v>
      </c>
      <c r="D92" s="43" t="s">
        <v>92</v>
      </c>
    </row>
    <row r="93" spans="2:4">
      <c r="B93" s="41">
        <v>2</v>
      </c>
      <c r="C93" s="197" t="s">
        <v>37</v>
      </c>
      <c r="D93" s="43" t="s">
        <v>92</v>
      </c>
    </row>
    <row r="94" spans="2:4">
      <c r="B94" s="38"/>
      <c r="C94" s="50" t="s">
        <v>16</v>
      </c>
      <c r="D94" s="43"/>
    </row>
    <row r="95" spans="2:4">
      <c r="B95" s="41">
        <v>1</v>
      </c>
      <c r="C95" s="197" t="s">
        <v>36</v>
      </c>
      <c r="D95" s="43" t="s">
        <v>94</v>
      </c>
    </row>
    <row r="96" spans="2:4">
      <c r="B96" s="41">
        <v>2</v>
      </c>
      <c r="C96" s="197" t="s">
        <v>38</v>
      </c>
      <c r="D96" s="43" t="s">
        <v>97</v>
      </c>
    </row>
    <row r="97" spans="2:4">
      <c r="B97" s="41">
        <v>3</v>
      </c>
      <c r="C97" s="197" t="s">
        <v>39</v>
      </c>
      <c r="D97" s="43" t="s">
        <v>97</v>
      </c>
    </row>
    <row r="98" spans="2:4">
      <c r="B98" s="41">
        <v>4</v>
      </c>
      <c r="C98" s="197" t="s">
        <v>40</v>
      </c>
      <c r="D98" s="43" t="s">
        <v>95</v>
      </c>
    </row>
    <row r="99" spans="2:4">
      <c r="B99" s="41">
        <v>5</v>
      </c>
      <c r="C99" s="197" t="s">
        <v>19</v>
      </c>
      <c r="D99" s="43" t="s">
        <v>267</v>
      </c>
    </row>
    <row r="100" spans="2:4">
      <c r="B100" s="275" t="s">
        <v>194</v>
      </c>
      <c r="C100" s="275"/>
      <c r="D100" s="43"/>
    </row>
    <row r="101" spans="2:4">
      <c r="B101" s="38"/>
      <c r="C101" s="51" t="s">
        <v>4</v>
      </c>
      <c r="D101" s="43"/>
    </row>
    <row r="102" spans="2:4">
      <c r="B102" s="41">
        <v>1</v>
      </c>
      <c r="C102" s="197" t="s">
        <v>7</v>
      </c>
      <c r="D102" s="70" t="s">
        <v>86</v>
      </c>
    </row>
    <row r="103" spans="2:4">
      <c r="B103" s="41">
        <v>2</v>
      </c>
      <c r="C103" s="197" t="s">
        <v>42</v>
      </c>
      <c r="D103" s="70" t="s">
        <v>86</v>
      </c>
    </row>
    <row r="104" spans="2:4">
      <c r="B104" s="41">
        <v>3</v>
      </c>
      <c r="C104" s="197" t="s">
        <v>7</v>
      </c>
      <c r="D104" s="70" t="s">
        <v>86</v>
      </c>
    </row>
    <row r="105" spans="2:4">
      <c r="B105" s="41">
        <v>4</v>
      </c>
      <c r="C105" s="197" t="s">
        <v>47</v>
      </c>
      <c r="D105" s="70" t="s">
        <v>86</v>
      </c>
    </row>
    <row r="106" spans="2:4">
      <c r="B106" s="38"/>
      <c r="C106" s="51" t="s">
        <v>25</v>
      </c>
      <c r="D106" s="43"/>
    </row>
    <row r="107" spans="2:4">
      <c r="B107" s="41">
        <v>1</v>
      </c>
      <c r="C107" s="197" t="s">
        <v>20</v>
      </c>
      <c r="D107" s="43" t="s">
        <v>92</v>
      </c>
    </row>
    <row r="108" spans="2:4">
      <c r="B108" s="41">
        <v>2</v>
      </c>
      <c r="C108" s="197" t="s">
        <v>7</v>
      </c>
      <c r="D108" s="43" t="s">
        <v>92</v>
      </c>
    </row>
    <row r="109" spans="2:4">
      <c r="B109" s="41">
        <v>3</v>
      </c>
      <c r="C109" s="197" t="s">
        <v>48</v>
      </c>
      <c r="D109" s="43" t="s">
        <v>92</v>
      </c>
    </row>
    <row r="110" spans="2:4">
      <c r="B110" s="38"/>
      <c r="C110" s="50" t="s">
        <v>16</v>
      </c>
      <c r="D110" s="43"/>
    </row>
    <row r="111" spans="2:4">
      <c r="B111" s="41">
        <v>1</v>
      </c>
      <c r="C111" s="197" t="s">
        <v>51</v>
      </c>
      <c r="D111" s="43" t="s">
        <v>266</v>
      </c>
    </row>
    <row r="112" spans="2:4">
      <c r="B112" s="41">
        <v>2</v>
      </c>
      <c r="C112" s="197" t="s">
        <v>52</v>
      </c>
      <c r="D112" s="43" t="s">
        <v>99</v>
      </c>
    </row>
    <row r="113" spans="2:4">
      <c r="B113" s="41">
        <v>3</v>
      </c>
      <c r="C113" s="197" t="s">
        <v>53</v>
      </c>
      <c r="D113" s="43" t="s">
        <v>97</v>
      </c>
    </row>
    <row r="114" spans="2:4">
      <c r="B114" s="41">
        <v>4</v>
      </c>
      <c r="C114" s="197" t="s">
        <v>54</v>
      </c>
      <c r="D114" s="43" t="s">
        <v>267</v>
      </c>
    </row>
    <row r="115" spans="2:4">
      <c r="B115" s="41">
        <v>5</v>
      </c>
      <c r="C115" s="197" t="s">
        <v>22</v>
      </c>
      <c r="D115" s="43" t="s">
        <v>95</v>
      </c>
    </row>
    <row r="116" spans="2:4">
      <c r="B116" s="41">
        <v>6</v>
      </c>
      <c r="C116" s="197" t="s">
        <v>55</v>
      </c>
      <c r="D116" s="43" t="s">
        <v>95</v>
      </c>
    </row>
    <row r="117" spans="2:4" ht="31.5">
      <c r="B117" s="41">
        <v>7</v>
      </c>
      <c r="C117" s="197" t="s">
        <v>20</v>
      </c>
      <c r="D117" s="43" t="s">
        <v>270</v>
      </c>
    </row>
    <row r="118" spans="2:4" ht="31.5">
      <c r="B118" s="41">
        <v>8</v>
      </c>
      <c r="C118" s="197" t="s">
        <v>56</v>
      </c>
      <c r="D118" s="43" t="s">
        <v>271</v>
      </c>
    </row>
    <row r="119" spans="2:4">
      <c r="B119" s="275" t="s">
        <v>195</v>
      </c>
      <c r="C119" s="275"/>
      <c r="D119" s="43"/>
    </row>
    <row r="120" spans="2:4">
      <c r="B120" s="38"/>
      <c r="C120" s="51" t="s">
        <v>4</v>
      </c>
      <c r="D120" s="43"/>
    </row>
    <row r="121" spans="2:4">
      <c r="B121" s="41">
        <v>1</v>
      </c>
      <c r="C121" s="197" t="s">
        <v>60</v>
      </c>
      <c r="D121" s="70" t="s">
        <v>86</v>
      </c>
    </row>
    <row r="122" spans="2:4">
      <c r="B122" s="41">
        <v>2</v>
      </c>
      <c r="C122" s="197" t="s">
        <v>61</v>
      </c>
      <c r="D122" s="70" t="s">
        <v>86</v>
      </c>
    </row>
    <row r="123" spans="2:4">
      <c r="B123" s="38"/>
      <c r="C123" s="51" t="s">
        <v>25</v>
      </c>
      <c r="D123" s="43"/>
    </row>
    <row r="124" spans="2:4">
      <c r="B124" s="41">
        <v>1</v>
      </c>
      <c r="C124" s="197" t="s">
        <v>60</v>
      </c>
      <c r="D124" s="43" t="s">
        <v>92</v>
      </c>
    </row>
    <row r="125" spans="2:4">
      <c r="B125" s="41">
        <v>2</v>
      </c>
      <c r="C125" s="197" t="s">
        <v>62</v>
      </c>
      <c r="D125" s="43" t="s">
        <v>92</v>
      </c>
    </row>
    <row r="126" spans="2:4">
      <c r="B126" s="41">
        <v>3</v>
      </c>
      <c r="C126" s="197" t="s">
        <v>63</v>
      </c>
      <c r="D126" s="43" t="s">
        <v>92</v>
      </c>
    </row>
    <row r="127" spans="2:4">
      <c r="B127" s="38"/>
      <c r="C127" s="50" t="s">
        <v>16</v>
      </c>
      <c r="D127" s="43"/>
    </row>
    <row r="128" spans="2:4" ht="94.5">
      <c r="B128" s="41">
        <v>1</v>
      </c>
      <c r="C128" s="197" t="s">
        <v>66</v>
      </c>
      <c r="D128" s="43" t="s">
        <v>269</v>
      </c>
    </row>
    <row r="129" spans="2:4">
      <c r="B129" s="41">
        <v>2</v>
      </c>
      <c r="C129" s="197" t="s">
        <v>49</v>
      </c>
      <c r="D129" s="43" t="s">
        <v>95</v>
      </c>
    </row>
    <row r="130" spans="2:4">
      <c r="B130" s="41">
        <v>3</v>
      </c>
      <c r="C130" s="197" t="s">
        <v>58</v>
      </c>
      <c r="D130" s="43" t="s">
        <v>97</v>
      </c>
    </row>
    <row r="131" spans="2:4" ht="31.5" customHeight="1">
      <c r="B131" s="41">
        <v>4</v>
      </c>
      <c r="C131" s="197" t="s">
        <v>67</v>
      </c>
      <c r="D131" s="43" t="s">
        <v>272</v>
      </c>
    </row>
    <row r="132" spans="2:4">
      <c r="B132" s="41">
        <v>5</v>
      </c>
      <c r="C132" s="197" t="s">
        <v>7</v>
      </c>
      <c r="D132" s="43" t="s">
        <v>99</v>
      </c>
    </row>
    <row r="133" spans="2:4">
      <c r="B133" s="275" t="s">
        <v>196</v>
      </c>
      <c r="C133" s="275"/>
      <c r="D133" s="43"/>
    </row>
    <row r="134" spans="2:4">
      <c r="B134" s="38"/>
      <c r="C134" s="50" t="s">
        <v>4</v>
      </c>
      <c r="D134" s="43"/>
    </row>
    <row r="135" spans="2:4" ht="31.5">
      <c r="B135" s="41">
        <v>1</v>
      </c>
      <c r="C135" s="197" t="s">
        <v>71</v>
      </c>
      <c r="D135" s="70" t="s">
        <v>86</v>
      </c>
    </row>
    <row r="136" spans="2:4">
      <c r="B136" s="41">
        <v>2</v>
      </c>
      <c r="C136" s="197" t="s">
        <v>72</v>
      </c>
      <c r="D136" s="70" t="s">
        <v>86</v>
      </c>
    </row>
    <row r="137" spans="2:4">
      <c r="B137" s="41">
        <v>3</v>
      </c>
      <c r="C137" s="197" t="s">
        <v>73</v>
      </c>
      <c r="D137" s="70" t="s">
        <v>86</v>
      </c>
    </row>
    <row r="138" spans="2:4">
      <c r="B138" s="38"/>
      <c r="C138" s="51" t="s">
        <v>25</v>
      </c>
      <c r="D138" s="43"/>
    </row>
    <row r="139" spans="2:4" ht="31.5">
      <c r="B139" s="41">
        <v>1</v>
      </c>
      <c r="C139" s="197" t="s">
        <v>74</v>
      </c>
      <c r="D139" s="43" t="s">
        <v>92</v>
      </c>
    </row>
    <row r="140" spans="2:4">
      <c r="B140" s="41">
        <v>2</v>
      </c>
      <c r="C140" s="197" t="s">
        <v>49</v>
      </c>
      <c r="D140" s="43" t="s">
        <v>92</v>
      </c>
    </row>
    <row r="141" spans="2:4">
      <c r="B141" s="41">
        <v>3</v>
      </c>
      <c r="C141" s="197" t="s">
        <v>75</v>
      </c>
      <c r="D141" s="43" t="s">
        <v>92</v>
      </c>
    </row>
    <row r="142" spans="2:4">
      <c r="B142" s="38"/>
      <c r="C142" s="50" t="s">
        <v>16</v>
      </c>
      <c r="D142" s="43"/>
    </row>
    <row r="143" spans="2:4">
      <c r="B143" s="41">
        <v>1</v>
      </c>
      <c r="C143" s="197" t="s">
        <v>78</v>
      </c>
      <c r="D143" s="43" t="s">
        <v>99</v>
      </c>
    </row>
    <row r="144" spans="2:4" ht="31.5">
      <c r="B144" s="41">
        <v>2</v>
      </c>
      <c r="C144" s="197" t="s">
        <v>79</v>
      </c>
      <c r="D144" s="43" t="s">
        <v>99</v>
      </c>
    </row>
    <row r="145" spans="2:4">
      <c r="B145" s="41">
        <v>3</v>
      </c>
      <c r="C145" s="197" t="s">
        <v>80</v>
      </c>
      <c r="D145" s="43" t="s">
        <v>267</v>
      </c>
    </row>
    <row r="146" spans="2:4" ht="31.5">
      <c r="B146" s="41">
        <v>4</v>
      </c>
      <c r="C146" s="197" t="s">
        <v>70</v>
      </c>
      <c r="D146" s="43" t="s">
        <v>97</v>
      </c>
    </row>
    <row r="147" spans="2:4" ht="31.5" customHeight="1">
      <c r="B147" s="41">
        <v>5</v>
      </c>
      <c r="C147" s="197" t="s">
        <v>20</v>
      </c>
      <c r="D147" s="43" t="s">
        <v>273</v>
      </c>
    </row>
    <row r="148" spans="2:4">
      <c r="B148" s="41">
        <v>6</v>
      </c>
      <c r="C148" s="197" t="s">
        <v>7</v>
      </c>
      <c r="D148" s="43" t="s">
        <v>99</v>
      </c>
    </row>
    <row r="149" spans="2:4">
      <c r="B149" s="41">
        <v>7</v>
      </c>
      <c r="C149" s="197" t="s">
        <v>81</v>
      </c>
      <c r="D149" s="43" t="s">
        <v>94</v>
      </c>
    </row>
    <row r="150" spans="2:4">
      <c r="B150" s="275" t="s">
        <v>197</v>
      </c>
      <c r="C150" s="275"/>
      <c r="D150" s="43"/>
    </row>
    <row r="151" spans="2:4">
      <c r="B151" s="38"/>
      <c r="C151" s="50" t="s">
        <v>4</v>
      </c>
      <c r="D151" s="43"/>
    </row>
    <row r="152" spans="2:4">
      <c r="B152" s="41">
        <v>1</v>
      </c>
      <c r="C152" s="196" t="s">
        <v>179</v>
      </c>
      <c r="D152" s="70" t="s">
        <v>86</v>
      </c>
    </row>
    <row r="153" spans="2:4" ht="47.25">
      <c r="B153" s="41">
        <v>2</v>
      </c>
      <c r="C153" s="196" t="s">
        <v>184</v>
      </c>
      <c r="D153" s="70" t="s">
        <v>86</v>
      </c>
    </row>
    <row r="154" spans="2:4" ht="31.5">
      <c r="B154" s="41">
        <v>3</v>
      </c>
      <c r="C154" s="197" t="s">
        <v>185</v>
      </c>
      <c r="D154" s="70" t="s">
        <v>86</v>
      </c>
    </row>
    <row r="155" spans="2:4">
      <c r="B155" s="38"/>
      <c r="C155" s="51" t="s">
        <v>25</v>
      </c>
      <c r="D155" s="43"/>
    </row>
    <row r="156" spans="2:4">
      <c r="B156" s="41">
        <v>1</v>
      </c>
      <c r="C156" s="196" t="s">
        <v>178</v>
      </c>
      <c r="D156" s="43" t="s">
        <v>92</v>
      </c>
    </row>
    <row r="157" spans="2:4" ht="31.5">
      <c r="B157" s="41">
        <v>2</v>
      </c>
      <c r="C157" s="196" t="s">
        <v>176</v>
      </c>
      <c r="D157" s="43" t="s">
        <v>92</v>
      </c>
    </row>
    <row r="158" spans="2:4" ht="31.5">
      <c r="B158" s="41">
        <v>3</v>
      </c>
      <c r="C158" s="197" t="s">
        <v>175</v>
      </c>
      <c r="D158" s="43" t="s">
        <v>92</v>
      </c>
    </row>
    <row r="159" spans="2:4">
      <c r="B159" s="38" t="s">
        <v>83</v>
      </c>
      <c r="C159" s="50" t="s">
        <v>16</v>
      </c>
      <c r="D159" s="43"/>
    </row>
    <row r="160" spans="2:4" ht="94.5">
      <c r="B160" s="41">
        <v>1</v>
      </c>
      <c r="C160" s="196" t="s">
        <v>177</v>
      </c>
      <c r="D160" s="43" t="s">
        <v>269</v>
      </c>
    </row>
    <row r="161" spans="2:4" ht="94.5">
      <c r="B161" s="41">
        <v>2</v>
      </c>
      <c r="C161" s="196" t="s">
        <v>188</v>
      </c>
      <c r="D161" s="43" t="s">
        <v>269</v>
      </c>
    </row>
    <row r="162" spans="2:4" ht="94.5">
      <c r="B162" s="41">
        <v>3</v>
      </c>
      <c r="C162" s="197" t="s">
        <v>189</v>
      </c>
      <c r="D162" s="43" t="s">
        <v>269</v>
      </c>
    </row>
  </sheetData>
  <mergeCells count="14">
    <mergeCell ref="B150:C150"/>
    <mergeCell ref="B88:C88"/>
    <mergeCell ref="B100:C100"/>
    <mergeCell ref="C1:D1"/>
    <mergeCell ref="B44:C44"/>
    <mergeCell ref="B37:C37"/>
    <mergeCell ref="B9:D9"/>
    <mergeCell ref="B12:C12"/>
    <mergeCell ref="B28:C28"/>
    <mergeCell ref="B51:C51"/>
    <mergeCell ref="B70:C70"/>
    <mergeCell ref="B79:C79"/>
    <mergeCell ref="B119:C119"/>
    <mergeCell ref="B133:C133"/>
  </mergeCells>
  <pageMargins left="0.70866141732283472" right="0.19685039370078741" top="0.35433070866141736" bottom="0.15748031496062992" header="0.31496062992125984" footer="0.31496062992125984"/>
  <pageSetup paperSize="9" scale="79" fitToHeight="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E42"/>
  <sheetViews>
    <sheetView workbookViewId="0">
      <selection activeCell="G7" sqref="G7"/>
    </sheetView>
  </sheetViews>
  <sheetFormatPr defaultColWidth="9.140625" defaultRowHeight="15.75"/>
  <cols>
    <col min="1" max="1" width="1.7109375" style="37" customWidth="1"/>
    <col min="2" max="2" width="6" style="37" customWidth="1"/>
    <col min="3" max="3" width="53.7109375" style="199" customWidth="1"/>
    <col min="4" max="4" width="27" style="195" customWidth="1"/>
    <col min="5" max="5" width="19" style="195" customWidth="1"/>
    <col min="6" max="23" width="9.28515625" style="37" customWidth="1"/>
    <col min="24" max="16384" width="9.140625" style="37"/>
  </cols>
  <sheetData>
    <row r="1" spans="2:5">
      <c r="B1" s="193"/>
      <c r="C1" s="276" t="s">
        <v>276</v>
      </c>
      <c r="D1" s="276"/>
      <c r="E1" s="276"/>
    </row>
    <row r="2" spans="2:5">
      <c r="B2" s="193"/>
      <c r="C2" s="208"/>
      <c r="E2" s="209" t="s">
        <v>298</v>
      </c>
    </row>
    <row r="3" spans="2:5">
      <c r="B3" s="193"/>
      <c r="C3" s="208"/>
      <c r="E3" s="209"/>
    </row>
    <row r="4" spans="2:5">
      <c r="B4" s="277" t="s">
        <v>277</v>
      </c>
      <c r="C4" s="277"/>
      <c r="D4" s="277"/>
      <c r="E4" s="277"/>
    </row>
    <row r="5" spans="2:5">
      <c r="C5" s="195"/>
    </row>
    <row r="6" spans="2:5" ht="31.5">
      <c r="B6" s="43" t="s">
        <v>108</v>
      </c>
      <c r="C6" s="43" t="s">
        <v>142</v>
      </c>
      <c r="D6" s="43"/>
      <c r="E6" s="43" t="s">
        <v>107</v>
      </c>
    </row>
    <row r="7" spans="2:5" ht="31.5">
      <c r="B7" s="41">
        <v>1</v>
      </c>
      <c r="C7" s="182" t="s">
        <v>297</v>
      </c>
      <c r="D7" s="43" t="s">
        <v>295</v>
      </c>
      <c r="E7" s="43" t="s">
        <v>95</v>
      </c>
    </row>
    <row r="8" spans="2:5">
      <c r="B8" s="41">
        <v>2</v>
      </c>
      <c r="C8" s="56" t="s">
        <v>292</v>
      </c>
      <c r="D8" s="43" t="s">
        <v>293</v>
      </c>
      <c r="E8" s="43" t="s">
        <v>95</v>
      </c>
    </row>
    <row r="9" spans="2:5">
      <c r="B9" s="41">
        <v>3</v>
      </c>
      <c r="C9" s="56" t="s">
        <v>278</v>
      </c>
      <c r="D9" s="43" t="s">
        <v>285</v>
      </c>
      <c r="E9" s="43" t="s">
        <v>95</v>
      </c>
    </row>
    <row r="10" spans="2:5">
      <c r="B10" s="41">
        <v>4</v>
      </c>
      <c r="C10" s="56" t="s">
        <v>279</v>
      </c>
      <c r="D10" s="43" t="s">
        <v>285</v>
      </c>
      <c r="E10" s="43" t="s">
        <v>95</v>
      </c>
    </row>
    <row r="11" spans="2:5">
      <c r="B11" s="41">
        <v>5</v>
      </c>
      <c r="C11" s="56" t="s">
        <v>286</v>
      </c>
      <c r="D11" s="43" t="s">
        <v>285</v>
      </c>
      <c r="E11" s="43" t="s">
        <v>95</v>
      </c>
    </row>
    <row r="12" spans="2:5">
      <c r="B12" s="41">
        <v>6</v>
      </c>
      <c r="C12" s="56" t="s">
        <v>294</v>
      </c>
      <c r="D12" s="43" t="s">
        <v>296</v>
      </c>
      <c r="E12" s="43" t="s">
        <v>95</v>
      </c>
    </row>
    <row r="13" spans="2:5">
      <c r="B13" s="41">
        <v>7</v>
      </c>
      <c r="C13" s="56" t="s">
        <v>280</v>
      </c>
      <c r="D13" s="43" t="s">
        <v>284</v>
      </c>
      <c r="E13" s="43" t="s">
        <v>95</v>
      </c>
    </row>
    <row r="14" spans="2:5">
      <c r="B14" s="41">
        <v>8</v>
      </c>
      <c r="C14" s="56" t="s">
        <v>288</v>
      </c>
      <c r="D14" s="43" t="s">
        <v>287</v>
      </c>
      <c r="E14" s="43" t="s">
        <v>95</v>
      </c>
    </row>
    <row r="15" spans="2:5">
      <c r="B15" s="41">
        <v>9</v>
      </c>
      <c r="C15" s="56" t="s">
        <v>290</v>
      </c>
      <c r="D15" s="43" t="s">
        <v>289</v>
      </c>
      <c r="E15" s="43" t="s">
        <v>95</v>
      </c>
    </row>
    <row r="16" spans="2:5">
      <c r="B16" s="41">
        <v>10</v>
      </c>
      <c r="C16" s="56" t="s">
        <v>291</v>
      </c>
      <c r="D16" s="43" t="s">
        <v>287</v>
      </c>
      <c r="E16" s="43" t="s">
        <v>95</v>
      </c>
    </row>
    <row r="17" spans="2:5">
      <c r="B17" s="41"/>
      <c r="C17" s="56"/>
      <c r="D17" s="43"/>
      <c r="E17" s="43"/>
    </row>
    <row r="18" spans="2:5">
      <c r="B18" s="41"/>
      <c r="C18" s="56"/>
      <c r="D18" s="43"/>
      <c r="E18" s="43"/>
    </row>
    <row r="19" spans="2:5">
      <c r="B19" s="41"/>
      <c r="C19" s="56"/>
      <c r="D19" s="43"/>
      <c r="E19" s="43"/>
    </row>
    <row r="20" spans="2:5">
      <c r="B20" s="41"/>
      <c r="C20" s="56" t="s">
        <v>281</v>
      </c>
      <c r="D20" s="43"/>
      <c r="E20" s="43"/>
    </row>
    <row r="21" spans="2:5">
      <c r="B21" s="41"/>
      <c r="C21" s="56" t="s">
        <v>282</v>
      </c>
      <c r="D21" s="43"/>
      <c r="E21" s="43"/>
    </row>
    <row r="22" spans="2:5">
      <c r="B22" s="41"/>
      <c r="C22" s="56" t="s">
        <v>283</v>
      </c>
      <c r="D22" s="43"/>
      <c r="E22" s="43"/>
    </row>
    <row r="23" spans="2:5">
      <c r="B23" s="41"/>
      <c r="C23" s="56"/>
      <c r="D23" s="43"/>
      <c r="E23" s="43"/>
    </row>
    <row r="24" spans="2:5">
      <c r="B24" s="41"/>
      <c r="C24" s="196"/>
      <c r="D24" s="43"/>
      <c r="E24" s="43"/>
    </row>
    <row r="25" spans="2:5">
      <c r="B25" s="41"/>
      <c r="C25" s="196"/>
      <c r="D25" s="43"/>
      <c r="E25" s="43"/>
    </row>
    <row r="26" spans="2:5">
      <c r="B26" s="41"/>
      <c r="C26" s="196"/>
      <c r="D26" s="43"/>
      <c r="E26" s="43"/>
    </row>
    <row r="27" spans="2:5">
      <c r="B27" s="41"/>
      <c r="C27" s="196"/>
      <c r="D27" s="43"/>
      <c r="E27" s="43"/>
    </row>
    <row r="28" spans="2:5">
      <c r="B28" s="41"/>
      <c r="C28" s="196"/>
      <c r="D28" s="43"/>
      <c r="E28" s="43"/>
    </row>
    <row r="29" spans="2:5">
      <c r="B29" s="41"/>
      <c r="C29" s="196"/>
      <c r="D29" s="43"/>
      <c r="E29" s="43"/>
    </row>
    <row r="30" spans="2:5">
      <c r="B30" s="41"/>
      <c r="C30" s="196"/>
      <c r="D30" s="43"/>
      <c r="E30" s="43"/>
    </row>
    <row r="31" spans="2:5">
      <c r="B31" s="41"/>
      <c r="C31" s="196"/>
      <c r="D31" s="43"/>
      <c r="E31" s="43"/>
    </row>
    <row r="32" spans="2:5">
      <c r="B32" s="41"/>
      <c r="C32" s="196"/>
      <c r="D32" s="43"/>
      <c r="E32" s="43"/>
    </row>
    <row r="33" spans="2:5">
      <c r="B33" s="41"/>
      <c r="C33" s="196"/>
      <c r="D33" s="43"/>
      <c r="E33" s="43"/>
    </row>
    <row r="34" spans="2:5">
      <c r="B34" s="41"/>
      <c r="C34" s="196"/>
      <c r="D34" s="43"/>
      <c r="E34" s="43"/>
    </row>
    <row r="35" spans="2:5">
      <c r="B35" s="41"/>
      <c r="C35" s="196"/>
      <c r="D35" s="43"/>
      <c r="E35" s="43"/>
    </row>
    <row r="36" spans="2:5">
      <c r="B36" s="41"/>
      <c r="C36" s="196"/>
      <c r="D36" s="43"/>
      <c r="E36" s="43"/>
    </row>
    <row r="37" spans="2:5">
      <c r="B37" s="41"/>
      <c r="C37" s="196"/>
      <c r="D37" s="43"/>
      <c r="E37" s="43"/>
    </row>
    <row r="38" spans="2:5">
      <c r="B38" s="41"/>
      <c r="C38" s="196"/>
      <c r="D38" s="43"/>
      <c r="E38" s="43"/>
    </row>
    <row r="39" spans="2:5">
      <c r="B39" s="41"/>
      <c r="C39" s="196"/>
      <c r="D39" s="43"/>
      <c r="E39" s="43"/>
    </row>
    <row r="40" spans="2:5">
      <c r="B40" s="41"/>
      <c r="C40" s="196"/>
      <c r="D40" s="43"/>
      <c r="E40" s="43"/>
    </row>
    <row r="41" spans="2:5">
      <c r="B41" s="41"/>
      <c r="C41" s="196"/>
      <c r="D41" s="43"/>
      <c r="E41" s="43"/>
    </row>
    <row r="42" spans="2:5">
      <c r="B42" s="41"/>
      <c r="C42" s="196"/>
      <c r="D42" s="43"/>
      <c r="E42" s="43"/>
    </row>
  </sheetData>
  <mergeCells count="2">
    <mergeCell ref="C1:E1"/>
    <mergeCell ref="B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доклад</vt:lpstr>
      <vt:lpstr>Лист2</vt:lpstr>
      <vt:lpstr>факт 2014</vt:lpstr>
      <vt:lpstr>Лист1</vt:lpstr>
      <vt:lpstr>Лист4</vt:lpstr>
      <vt:lpstr>Лист5</vt:lpstr>
      <vt:lpstr>план 2015 год</vt:lpstr>
      <vt:lpstr>2014-2015</vt:lpstr>
      <vt:lpstr>Лист6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2014-10-15T07:30:17Z</cp:lastPrinted>
  <dcterms:created xsi:type="dcterms:W3CDTF">2014-08-15T03:26:43Z</dcterms:created>
  <dcterms:modified xsi:type="dcterms:W3CDTF">2015-03-10T07:59:12Z</dcterms:modified>
</cp:coreProperties>
</file>